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285" windowWidth="14925" windowHeight="5025" tabRatio="487"/>
  </bookViews>
  <sheets>
    <sheet name="Instrucciones" sheetId="13" r:id="rId1"/>
    <sheet name="Balances" sheetId="5" r:id="rId2"/>
    <sheet name="Cta Rdos" sheetId="7" r:id="rId3"/>
    <sheet name="Cash Flow" sheetId="11" r:id="rId4"/>
    <sheet name="Ratios BDE" sheetId="14" r:id="rId5"/>
    <sheet name="Ratios - Gráficos" sheetId="12" state="hidden" r:id="rId6"/>
  </sheets>
  <definedNames>
    <definedName name="_xlnm.Print_Area" localSheetId="1">Balances!$A$1:$AP$169</definedName>
    <definedName name="_xlnm.Print_Area" localSheetId="3">'Cash Flow'!$A$1:$AJ$35</definedName>
    <definedName name="_xlnm.Print_Area" localSheetId="2">'Cta Rdos'!$B$1:$AP$123</definedName>
    <definedName name="_xlnm.Print_Area" localSheetId="5">'Ratios - Gráficos'!$A$1:$V$104</definedName>
    <definedName name="_xlnm.Print_Area" localSheetId="4">'Ratios BDE'!$A$1:$L$22</definedName>
  </definedNames>
  <calcPr calcId="145621"/>
</workbook>
</file>

<file path=xl/calcChain.xml><?xml version="1.0" encoding="utf-8"?>
<calcChain xmlns="http://schemas.openxmlformats.org/spreadsheetml/2006/main">
  <c r="C8" i="14" l="1"/>
  <c r="AO7" i="5"/>
  <c r="AM7" i="5"/>
  <c r="AK7" i="5"/>
  <c r="AI7" i="5"/>
  <c r="AG7" i="5"/>
  <c r="AE7" i="5"/>
  <c r="AC7" i="5"/>
  <c r="AA7" i="5"/>
  <c r="Y7" i="5"/>
  <c r="W7" i="5"/>
  <c r="U7" i="5"/>
  <c r="S7" i="5"/>
  <c r="Q7" i="5"/>
  <c r="O7" i="5"/>
  <c r="M7" i="5"/>
  <c r="K7" i="5"/>
  <c r="E15" i="11"/>
  <c r="AO2" i="5" l="1"/>
  <c r="AM2" i="5"/>
  <c r="AK2" i="5"/>
  <c r="AI2" i="5"/>
  <c r="AG2" i="5"/>
  <c r="AE2" i="5"/>
  <c r="AC2" i="5"/>
  <c r="AA2" i="5"/>
  <c r="Y2" i="5"/>
  <c r="W2" i="5"/>
  <c r="U2" i="5"/>
  <c r="S2" i="5"/>
  <c r="Q2" i="5"/>
  <c r="O2" i="5"/>
  <c r="M2" i="5"/>
  <c r="K2" i="5"/>
  <c r="I2" i="5"/>
  <c r="AO1" i="5"/>
  <c r="AM1" i="5"/>
  <c r="AK1" i="5"/>
  <c r="AI1" i="5"/>
  <c r="AG1" i="5"/>
  <c r="AE1" i="5"/>
  <c r="AC1" i="5"/>
  <c r="AA1" i="5"/>
  <c r="Y1" i="5"/>
  <c r="W1" i="5"/>
  <c r="U1" i="5"/>
  <c r="S1" i="5"/>
  <c r="Q1" i="5"/>
  <c r="O1" i="5"/>
  <c r="M1" i="5"/>
  <c r="K1" i="5"/>
  <c r="I5" i="5"/>
  <c r="E8" i="14" l="1"/>
  <c r="C10" i="14"/>
  <c r="AI30" i="11" l="1"/>
  <c r="AG30" i="11"/>
  <c r="AE30" i="11"/>
  <c r="AC30" i="11"/>
  <c r="AA30" i="11"/>
  <c r="Y30" i="11"/>
  <c r="W30" i="11"/>
  <c r="U30" i="11"/>
  <c r="S30" i="11"/>
  <c r="Q30" i="11"/>
  <c r="O30" i="11"/>
  <c r="M30" i="11"/>
  <c r="K30" i="11"/>
  <c r="I30" i="11"/>
  <c r="G30" i="11"/>
  <c r="E30" i="11"/>
  <c r="D30" i="11"/>
  <c r="AI33" i="11" l="1"/>
  <c r="AG33" i="11"/>
  <c r="AE33" i="11"/>
  <c r="AC33" i="11"/>
  <c r="AA33" i="11"/>
  <c r="Y33" i="11"/>
  <c r="W33" i="11"/>
  <c r="U33" i="11"/>
  <c r="S33" i="11"/>
  <c r="Q33" i="11"/>
  <c r="O33" i="11"/>
  <c r="M33" i="11"/>
  <c r="K33" i="11"/>
  <c r="I33" i="11"/>
  <c r="G33" i="11"/>
  <c r="E33" i="11"/>
  <c r="D33" i="11"/>
  <c r="AI25" i="11" l="1"/>
  <c r="AI24" i="11"/>
  <c r="AG25" i="11"/>
  <c r="AG24" i="11"/>
  <c r="AE25" i="11"/>
  <c r="AE24" i="11"/>
  <c r="AC25" i="11"/>
  <c r="AC24" i="11"/>
  <c r="AA25" i="11"/>
  <c r="AA24" i="11"/>
  <c r="Y25" i="11"/>
  <c r="Y24" i="11"/>
  <c r="W25" i="11"/>
  <c r="W24" i="11"/>
  <c r="U25" i="11"/>
  <c r="U24" i="11"/>
  <c r="S25" i="11"/>
  <c r="S24" i="11"/>
  <c r="Q25" i="11"/>
  <c r="Q24" i="11"/>
  <c r="O25" i="11"/>
  <c r="O24" i="11"/>
  <c r="M25" i="11"/>
  <c r="M24" i="11"/>
  <c r="K25" i="11"/>
  <c r="K24" i="11"/>
  <c r="I25" i="11"/>
  <c r="I24" i="11"/>
  <c r="G25" i="11"/>
  <c r="G24" i="11"/>
  <c r="E25" i="11" l="1"/>
  <c r="E24" i="11"/>
  <c r="L35" i="7"/>
  <c r="J88" i="5"/>
  <c r="N84" i="5"/>
  <c r="AO21" i="7" l="1"/>
  <c r="AM21" i="7"/>
  <c r="AK21" i="7"/>
  <c r="AI21" i="7"/>
  <c r="AG21" i="7"/>
  <c r="AE21" i="7"/>
  <c r="AC21" i="7"/>
  <c r="AA21" i="7"/>
  <c r="Y21" i="7"/>
  <c r="W21" i="7"/>
  <c r="U21" i="7"/>
  <c r="S21" i="7"/>
  <c r="Q21" i="7"/>
  <c r="O21" i="7"/>
  <c r="M21" i="7"/>
  <c r="K21" i="7"/>
  <c r="I21" i="7"/>
  <c r="I9" i="5" l="1"/>
  <c r="AK9" i="5" l="1"/>
  <c r="C7" i="14"/>
  <c r="Q9" i="5"/>
  <c r="Y9" i="5"/>
  <c r="AG9" i="5"/>
  <c r="AO9" i="5"/>
  <c r="K9" i="5"/>
  <c r="S9" i="5"/>
  <c r="AA9" i="5"/>
  <c r="AI9" i="5"/>
  <c r="O9" i="5"/>
  <c r="W9" i="5"/>
  <c r="AE9" i="5"/>
  <c r="AM9" i="5"/>
  <c r="M9" i="5"/>
  <c r="U9" i="5"/>
  <c r="AC9" i="5"/>
  <c r="C4" i="11"/>
  <c r="C5" i="11"/>
  <c r="C6" i="11"/>
  <c r="C7" i="11"/>
  <c r="D13" i="11"/>
  <c r="E13" i="11"/>
  <c r="G13" i="11"/>
  <c r="I13" i="11"/>
  <c r="K13" i="11"/>
  <c r="M13" i="11"/>
  <c r="O13" i="11"/>
  <c r="Q13" i="11"/>
  <c r="S13" i="11"/>
  <c r="U13" i="11"/>
  <c r="W13" i="11"/>
  <c r="Y13" i="11"/>
  <c r="AA13" i="11"/>
  <c r="AC13" i="11"/>
  <c r="AE13" i="11"/>
  <c r="AG13" i="11"/>
  <c r="AI13" i="11"/>
  <c r="D14" i="11"/>
  <c r="E14" i="11"/>
  <c r="G14" i="11"/>
  <c r="I14" i="11"/>
  <c r="K14" i="11"/>
  <c r="M14" i="11"/>
  <c r="O14" i="11"/>
  <c r="Q14" i="11"/>
  <c r="S14" i="11"/>
  <c r="U14" i="11"/>
  <c r="W14" i="11"/>
  <c r="Y14" i="11"/>
  <c r="AA14" i="11"/>
  <c r="AC14" i="11"/>
  <c r="AE14" i="11"/>
  <c r="AG14" i="11"/>
  <c r="AI14" i="11"/>
  <c r="D16" i="11"/>
  <c r="E16" i="11"/>
  <c r="G16" i="11"/>
  <c r="I16" i="11"/>
  <c r="K16" i="11"/>
  <c r="M16" i="11"/>
  <c r="O16" i="11"/>
  <c r="Q16" i="11"/>
  <c r="S16" i="11"/>
  <c r="U16" i="11"/>
  <c r="W16" i="11"/>
  <c r="Y16" i="11"/>
  <c r="AA16" i="11"/>
  <c r="AC16" i="11"/>
  <c r="AE16" i="11"/>
  <c r="AG16" i="11"/>
  <c r="AI16" i="11"/>
  <c r="D24" i="11"/>
  <c r="D25" i="11"/>
  <c r="G23" i="11"/>
  <c r="K23" i="11"/>
  <c r="O23" i="11"/>
  <c r="W23" i="11"/>
  <c r="AA23" i="11"/>
  <c r="AE23" i="11"/>
  <c r="D27" i="11"/>
  <c r="E27" i="11"/>
  <c r="G27" i="11"/>
  <c r="I27" i="11"/>
  <c r="K27" i="11"/>
  <c r="M27" i="11"/>
  <c r="O27" i="11"/>
  <c r="Q27" i="11"/>
  <c r="S27" i="11"/>
  <c r="U27" i="11"/>
  <c r="W27" i="11"/>
  <c r="Y27" i="11"/>
  <c r="AA27" i="11"/>
  <c r="AC27" i="11"/>
  <c r="AE27" i="11"/>
  <c r="AG27" i="11"/>
  <c r="AI27" i="11"/>
  <c r="S154" i="12"/>
  <c r="R154" i="12"/>
  <c r="Q154" i="12"/>
  <c r="P154" i="12"/>
  <c r="O154" i="12"/>
  <c r="N154" i="12"/>
  <c r="M154" i="12"/>
  <c r="L154" i="12"/>
  <c r="S145" i="12"/>
  <c r="R145" i="12"/>
  <c r="Q145" i="12"/>
  <c r="P145" i="12"/>
  <c r="O145" i="12"/>
  <c r="N145" i="12"/>
  <c r="M145" i="12"/>
  <c r="L145" i="12"/>
  <c r="S144" i="12"/>
  <c r="S121" i="12" s="1"/>
  <c r="R144" i="12"/>
  <c r="R121" i="12" s="1"/>
  <c r="Q144" i="12"/>
  <c r="Q121" i="12" s="1"/>
  <c r="P144" i="12"/>
  <c r="P121" i="12" s="1"/>
  <c r="O144" i="12"/>
  <c r="O121" i="12" s="1"/>
  <c r="N144" i="12"/>
  <c r="N121" i="12" s="1"/>
  <c r="M144" i="12"/>
  <c r="M121" i="12" s="1"/>
  <c r="L144" i="12"/>
  <c r="L121" i="12" s="1"/>
  <c r="S143" i="12"/>
  <c r="R143" i="12"/>
  <c r="Q143" i="12"/>
  <c r="P143" i="12"/>
  <c r="O143" i="12"/>
  <c r="N143" i="12"/>
  <c r="M143" i="12"/>
  <c r="L143" i="12"/>
  <c r="S38" i="12"/>
  <c r="R38" i="12"/>
  <c r="Q38" i="12"/>
  <c r="P38" i="12"/>
  <c r="O38" i="12"/>
  <c r="N38" i="12"/>
  <c r="M38" i="12"/>
  <c r="L38" i="12"/>
  <c r="AP121" i="7"/>
  <c r="AP120" i="7"/>
  <c r="AP119" i="7"/>
  <c r="AP118" i="7"/>
  <c r="AP117" i="7"/>
  <c r="AP116" i="7"/>
  <c r="AO114" i="7"/>
  <c r="AP113" i="7"/>
  <c r="AP112" i="7"/>
  <c r="AP111" i="7"/>
  <c r="AP110" i="7"/>
  <c r="AP109" i="7"/>
  <c r="AP108" i="7"/>
  <c r="AO106" i="7"/>
  <c r="AP105" i="7"/>
  <c r="AP104" i="7"/>
  <c r="AP103" i="7"/>
  <c r="AP102" i="7"/>
  <c r="AP101" i="7"/>
  <c r="AP100" i="7"/>
  <c r="AO98" i="7"/>
  <c r="AP97" i="7"/>
  <c r="AP96" i="7"/>
  <c r="AP95" i="7"/>
  <c r="AP94" i="7"/>
  <c r="AP93" i="7"/>
  <c r="AP92" i="7"/>
  <c r="AO90" i="7"/>
  <c r="AN121" i="7"/>
  <c r="AN120" i="7"/>
  <c r="AN119" i="7"/>
  <c r="AN118" i="7"/>
  <c r="AN117" i="7"/>
  <c r="AN116" i="7"/>
  <c r="AM114" i="7"/>
  <c r="AN113" i="7"/>
  <c r="AN112" i="7"/>
  <c r="AN111" i="7"/>
  <c r="AN110" i="7"/>
  <c r="AN109" i="7"/>
  <c r="AN108" i="7"/>
  <c r="AM106" i="7"/>
  <c r="AM75" i="7" s="1"/>
  <c r="AN105" i="7"/>
  <c r="AN104" i="7"/>
  <c r="AN103" i="7"/>
  <c r="AN102" i="7"/>
  <c r="AN101" i="7"/>
  <c r="AN100" i="7"/>
  <c r="AM98" i="7"/>
  <c r="AN97" i="7"/>
  <c r="AN96" i="7"/>
  <c r="AN95" i="7"/>
  <c r="AN94" i="7"/>
  <c r="AN93" i="7"/>
  <c r="AN92" i="7"/>
  <c r="AM90" i="7"/>
  <c r="AL121" i="7"/>
  <c r="AL120" i="7"/>
  <c r="AL119" i="7"/>
  <c r="AL118" i="7"/>
  <c r="AL117" i="7"/>
  <c r="AL116" i="7"/>
  <c r="AK114" i="7"/>
  <c r="AL113" i="7"/>
  <c r="AL112" i="7"/>
  <c r="AL111" i="7"/>
  <c r="AL110" i="7"/>
  <c r="AL109" i="7"/>
  <c r="AL108" i="7"/>
  <c r="AK106" i="7"/>
  <c r="AL105" i="7"/>
  <c r="AL104" i="7"/>
  <c r="AL103" i="7"/>
  <c r="AL102" i="7"/>
  <c r="AL101" i="7"/>
  <c r="AL100" i="7"/>
  <c r="AK98" i="7"/>
  <c r="AL97" i="7"/>
  <c r="AL96" i="7"/>
  <c r="AL95" i="7"/>
  <c r="AL94" i="7"/>
  <c r="AL93" i="7"/>
  <c r="AL92" i="7"/>
  <c r="AK90" i="7"/>
  <c r="AJ121" i="7"/>
  <c r="AJ120" i="7"/>
  <c r="AJ119" i="7"/>
  <c r="AJ118" i="7"/>
  <c r="AJ117" i="7"/>
  <c r="AJ116" i="7"/>
  <c r="AI114" i="7"/>
  <c r="AJ113" i="7"/>
  <c r="AJ112" i="7"/>
  <c r="AJ111" i="7"/>
  <c r="AJ110" i="7"/>
  <c r="AJ109" i="7"/>
  <c r="AJ108" i="7"/>
  <c r="AI106" i="7"/>
  <c r="AI75" i="7" s="1"/>
  <c r="AJ105" i="7"/>
  <c r="AJ104" i="7"/>
  <c r="AJ103" i="7"/>
  <c r="AJ102" i="7"/>
  <c r="AJ101" i="7"/>
  <c r="AJ100" i="7"/>
  <c r="AI98" i="7"/>
  <c r="AJ97" i="7"/>
  <c r="AJ96" i="7"/>
  <c r="AJ95" i="7"/>
  <c r="AJ94" i="7"/>
  <c r="AJ93" i="7"/>
  <c r="AJ92" i="7"/>
  <c r="AI90" i="7"/>
  <c r="AI41" i="7" s="1"/>
  <c r="AH121" i="7"/>
  <c r="AH120" i="7"/>
  <c r="AH119" i="7"/>
  <c r="AH118" i="7"/>
  <c r="AH117" i="7"/>
  <c r="AH116" i="7"/>
  <c r="AG114" i="7"/>
  <c r="AH113" i="7"/>
  <c r="AH112" i="7"/>
  <c r="AH111" i="7"/>
  <c r="AH110" i="7"/>
  <c r="AH109" i="7"/>
  <c r="AH108" i="7"/>
  <c r="AG106" i="7"/>
  <c r="AH105" i="7"/>
  <c r="AH104" i="7"/>
  <c r="AH103" i="7"/>
  <c r="AH102" i="7"/>
  <c r="AH101" i="7"/>
  <c r="AH100" i="7"/>
  <c r="AG98" i="7"/>
  <c r="AH97" i="7"/>
  <c r="AH96" i="7"/>
  <c r="AH95" i="7"/>
  <c r="AH94" i="7"/>
  <c r="AH93" i="7"/>
  <c r="AH92" i="7"/>
  <c r="AG90" i="7"/>
  <c r="AF121" i="7"/>
  <c r="AF120" i="7"/>
  <c r="AF119" i="7"/>
  <c r="AF118" i="7"/>
  <c r="AF117" i="7"/>
  <c r="AF116" i="7"/>
  <c r="AE114" i="7"/>
  <c r="AF113" i="7"/>
  <c r="AF112" i="7"/>
  <c r="AF111" i="7"/>
  <c r="AF110" i="7"/>
  <c r="AF109" i="7"/>
  <c r="AF108" i="7"/>
  <c r="AE106" i="7"/>
  <c r="AF105" i="7"/>
  <c r="AF104" i="7"/>
  <c r="AF103" i="7"/>
  <c r="AF102" i="7"/>
  <c r="AF101" i="7"/>
  <c r="AF100" i="7"/>
  <c r="AE98" i="7"/>
  <c r="AE43" i="7" s="1"/>
  <c r="AF97" i="7"/>
  <c r="AF96" i="7"/>
  <c r="AF95" i="7"/>
  <c r="AF94" i="7"/>
  <c r="AF93" i="7"/>
  <c r="AF92" i="7"/>
  <c r="AE90" i="7"/>
  <c r="AD121" i="7"/>
  <c r="AD120" i="7"/>
  <c r="AD119" i="7"/>
  <c r="AD118" i="7"/>
  <c r="AD117" i="7"/>
  <c r="AD116" i="7"/>
  <c r="AC114" i="7"/>
  <c r="AD113" i="7"/>
  <c r="AD112" i="7"/>
  <c r="AD111" i="7"/>
  <c r="AD110" i="7"/>
  <c r="AD109" i="7"/>
  <c r="AD108" i="7"/>
  <c r="AC106" i="7"/>
  <c r="AD105" i="7"/>
  <c r="AD104" i="7"/>
  <c r="AD103" i="7"/>
  <c r="AD102" i="7"/>
  <c r="AD101" i="7"/>
  <c r="AD100" i="7"/>
  <c r="AC98" i="7"/>
  <c r="AD97" i="7"/>
  <c r="AD96" i="7"/>
  <c r="AD95" i="7"/>
  <c r="AD94" i="7"/>
  <c r="AD93" i="7"/>
  <c r="AD92" i="7"/>
  <c r="AC90" i="7"/>
  <c r="AB121" i="7"/>
  <c r="AB120" i="7"/>
  <c r="AB119" i="7"/>
  <c r="AB118" i="7"/>
  <c r="AB117" i="7"/>
  <c r="AB116" i="7"/>
  <c r="AA114" i="7"/>
  <c r="AA77" i="7" s="1"/>
  <c r="AB113" i="7"/>
  <c r="AB112" i="7"/>
  <c r="AB111" i="7"/>
  <c r="AB110" i="7"/>
  <c r="AB109" i="7"/>
  <c r="AB108" i="7"/>
  <c r="AA106" i="7"/>
  <c r="AB105" i="7"/>
  <c r="AB104" i="7"/>
  <c r="AB103" i="7"/>
  <c r="AB102" i="7"/>
  <c r="AB101" i="7"/>
  <c r="AB100" i="7"/>
  <c r="AA98" i="7"/>
  <c r="AB97" i="7"/>
  <c r="AB96" i="7"/>
  <c r="AB95" i="7"/>
  <c r="AB94" i="7"/>
  <c r="AB93" i="7"/>
  <c r="AB92" i="7"/>
  <c r="AA90" i="7"/>
  <c r="AA41" i="7" s="1"/>
  <c r="Z121" i="7"/>
  <c r="Z120" i="7"/>
  <c r="Z119" i="7"/>
  <c r="Z118" i="7"/>
  <c r="Z117" i="7"/>
  <c r="Z116" i="7"/>
  <c r="Y114" i="7"/>
  <c r="Z113" i="7"/>
  <c r="Z112" i="7"/>
  <c r="Z111" i="7"/>
  <c r="Z110" i="7"/>
  <c r="Z109" i="7"/>
  <c r="Z108" i="7"/>
  <c r="Y106" i="7"/>
  <c r="Z105" i="7"/>
  <c r="Z104" i="7"/>
  <c r="Z103" i="7"/>
  <c r="Z102" i="7"/>
  <c r="Z101" i="7"/>
  <c r="Z100" i="7"/>
  <c r="Y98" i="7"/>
  <c r="Y43" i="7" s="1"/>
  <c r="Z97" i="7"/>
  <c r="Z96" i="7"/>
  <c r="Z95" i="7"/>
  <c r="Z94" i="7"/>
  <c r="Z93" i="7"/>
  <c r="Z92" i="7"/>
  <c r="Y90" i="7"/>
  <c r="X121" i="7"/>
  <c r="X120" i="7"/>
  <c r="X119" i="7"/>
  <c r="X118" i="7"/>
  <c r="X117" i="7"/>
  <c r="X116" i="7"/>
  <c r="W114" i="7"/>
  <c r="X113" i="7"/>
  <c r="X112" i="7"/>
  <c r="X111" i="7"/>
  <c r="X110" i="7"/>
  <c r="X109" i="7"/>
  <c r="X108" i="7"/>
  <c r="W106" i="7"/>
  <c r="X105" i="7"/>
  <c r="X104" i="7"/>
  <c r="X103" i="7"/>
  <c r="X102" i="7"/>
  <c r="X101" i="7"/>
  <c r="X100" i="7"/>
  <c r="W98" i="7"/>
  <c r="X97" i="7"/>
  <c r="X96" i="7"/>
  <c r="X95" i="7"/>
  <c r="X94" i="7"/>
  <c r="X93" i="7"/>
  <c r="X92" i="7"/>
  <c r="W90" i="7"/>
  <c r="W41" i="7" s="1"/>
  <c r="AP83" i="7"/>
  <c r="AP81" i="7"/>
  <c r="AO75" i="7"/>
  <c r="AP73" i="7"/>
  <c r="AP71" i="7"/>
  <c r="AP67" i="7"/>
  <c r="AP65" i="7"/>
  <c r="AP63" i="7"/>
  <c r="AP61" i="7"/>
  <c r="AP59" i="7"/>
  <c r="AO57" i="7"/>
  <c r="AI12" i="11" s="1"/>
  <c r="AP55" i="7"/>
  <c r="AP51" i="7"/>
  <c r="AP49" i="7"/>
  <c r="AP47" i="7"/>
  <c r="AP39" i="7"/>
  <c r="AP37" i="7"/>
  <c r="AP35" i="7"/>
  <c r="AO33" i="7"/>
  <c r="AP29" i="7"/>
  <c r="AP27" i="7"/>
  <c r="AP25" i="7"/>
  <c r="AP23" i="7"/>
  <c r="AP19" i="7"/>
  <c r="AP17" i="7"/>
  <c r="AP15" i="7"/>
  <c r="AO13" i="7"/>
  <c r="AN83" i="7"/>
  <c r="AN81" i="7"/>
  <c r="AN73" i="7"/>
  <c r="AN71" i="7"/>
  <c r="AN67" i="7"/>
  <c r="AN65" i="7"/>
  <c r="AN63" i="7"/>
  <c r="AN61" i="7"/>
  <c r="AN59" i="7"/>
  <c r="AM57" i="7"/>
  <c r="AG12" i="11" s="1"/>
  <c r="AN55" i="7"/>
  <c r="AN51" i="7"/>
  <c r="AN49" i="7"/>
  <c r="AN47" i="7"/>
  <c r="AM43" i="7"/>
  <c r="AN39" i="7"/>
  <c r="AN37" i="7"/>
  <c r="AN35" i="7"/>
  <c r="AM33" i="7"/>
  <c r="AP33" i="7" s="1"/>
  <c r="AN29" i="7"/>
  <c r="AN27" i="7"/>
  <c r="AN25" i="7"/>
  <c r="AN23" i="7"/>
  <c r="AN19" i="7"/>
  <c r="AN17" i="7"/>
  <c r="AN15" i="7"/>
  <c r="AM13" i="7"/>
  <c r="AL83" i="7"/>
  <c r="AL81" i="7"/>
  <c r="AL73" i="7"/>
  <c r="AL71" i="7"/>
  <c r="AL67" i="7"/>
  <c r="AL65" i="7"/>
  <c r="AL63" i="7"/>
  <c r="AL61" i="7"/>
  <c r="AL59" i="7"/>
  <c r="AK57" i="7"/>
  <c r="AE12" i="11" s="1"/>
  <c r="AL55" i="7"/>
  <c r="AL51" i="7"/>
  <c r="AL49" i="7"/>
  <c r="AL47" i="7"/>
  <c r="AK43" i="7"/>
  <c r="AL39" i="7"/>
  <c r="AL37" i="7"/>
  <c r="AL35" i="7"/>
  <c r="AK33" i="7"/>
  <c r="AL29" i="7"/>
  <c r="AL27" i="7"/>
  <c r="AL25" i="7"/>
  <c r="AL23" i="7"/>
  <c r="AL19" i="7"/>
  <c r="AL17" i="7"/>
  <c r="AL15" i="7"/>
  <c r="AK13" i="7"/>
  <c r="S13" i="12" s="1"/>
  <c r="AK12" i="7"/>
  <c r="AK74" i="7" s="1"/>
  <c r="AJ83" i="7"/>
  <c r="AJ81" i="7"/>
  <c r="AJ73" i="7"/>
  <c r="AJ71" i="7"/>
  <c r="AJ67" i="7"/>
  <c r="AJ65" i="7"/>
  <c r="AJ63" i="7"/>
  <c r="AJ61" i="7"/>
  <c r="AJ59" i="7"/>
  <c r="AI57" i="7"/>
  <c r="AC12" i="11" s="1"/>
  <c r="AJ55" i="7"/>
  <c r="AJ51" i="7"/>
  <c r="AJ49" i="7"/>
  <c r="AJ47" i="7"/>
  <c r="AJ39" i="7"/>
  <c r="AJ37" i="7"/>
  <c r="AJ35" i="7"/>
  <c r="AI33" i="7"/>
  <c r="AJ29" i="7"/>
  <c r="AJ27" i="7"/>
  <c r="AJ25" i="7"/>
  <c r="AJ23" i="7"/>
  <c r="AJ19" i="7"/>
  <c r="AJ17" i="7"/>
  <c r="AJ15" i="7"/>
  <c r="AI13" i="7"/>
  <c r="AH83" i="7"/>
  <c r="AH81" i="7"/>
  <c r="AG77" i="7"/>
  <c r="AH73" i="7"/>
  <c r="AH71" i="7"/>
  <c r="AH67" i="7"/>
  <c r="AH65" i="7"/>
  <c r="AH63" i="7"/>
  <c r="AH61" i="7"/>
  <c r="AH59" i="7"/>
  <c r="AG57" i="7"/>
  <c r="AA12" i="11" s="1"/>
  <c r="AH55" i="7"/>
  <c r="AH51" i="7"/>
  <c r="AH49" i="7"/>
  <c r="AH47" i="7"/>
  <c r="AH39" i="7"/>
  <c r="AH37" i="7"/>
  <c r="AH35" i="7"/>
  <c r="AG33" i="7"/>
  <c r="AH29" i="7"/>
  <c r="AH27" i="7"/>
  <c r="AH25" i="7"/>
  <c r="AH23" i="7"/>
  <c r="AH19" i="7"/>
  <c r="AH17" i="7"/>
  <c r="AH15" i="7"/>
  <c r="AG13" i="7"/>
  <c r="AG12" i="7" s="1"/>
  <c r="AF83" i="7"/>
  <c r="AF81" i="7"/>
  <c r="AE77" i="7"/>
  <c r="AF73" i="7"/>
  <c r="AF71" i="7"/>
  <c r="AF67" i="7"/>
  <c r="AF65" i="7"/>
  <c r="AF63" i="7"/>
  <c r="AF61" i="7"/>
  <c r="AF59" i="7"/>
  <c r="AE57" i="7"/>
  <c r="Y12" i="11" s="1"/>
  <c r="AF55" i="7"/>
  <c r="AF51" i="7"/>
  <c r="AF49" i="7"/>
  <c r="AF47" i="7"/>
  <c r="AF39" i="7"/>
  <c r="AF37" i="7"/>
  <c r="AF35" i="7"/>
  <c r="AE33" i="7"/>
  <c r="AF29" i="7"/>
  <c r="AF27" i="7"/>
  <c r="AF25" i="7"/>
  <c r="AF23" i="7"/>
  <c r="AF19" i="7"/>
  <c r="AF17" i="7"/>
  <c r="AF15" i="7"/>
  <c r="AE13" i="7"/>
  <c r="AD83" i="7"/>
  <c r="AD81" i="7"/>
  <c r="AC77" i="7"/>
  <c r="AD73" i="7"/>
  <c r="AD71" i="7"/>
  <c r="AD67" i="7"/>
  <c r="AD65" i="7"/>
  <c r="AD63" i="7"/>
  <c r="AD61" i="7"/>
  <c r="AD59" i="7"/>
  <c r="AC57" i="7"/>
  <c r="W12" i="11" s="1"/>
  <c r="AD55" i="7"/>
  <c r="AD51" i="7"/>
  <c r="AD49" i="7"/>
  <c r="AD47" i="7"/>
  <c r="AD39" i="7"/>
  <c r="AD37" i="7"/>
  <c r="AD35" i="7"/>
  <c r="AC33" i="7"/>
  <c r="AD29" i="7"/>
  <c r="AD27" i="7"/>
  <c r="AD25" i="7"/>
  <c r="AD23" i="7"/>
  <c r="AD19" i="7"/>
  <c r="AD17" i="7"/>
  <c r="AD15" i="7"/>
  <c r="AC13" i="7"/>
  <c r="AB83" i="7"/>
  <c r="AB81" i="7"/>
  <c r="AA75" i="7"/>
  <c r="AB73" i="7"/>
  <c r="AB71" i="7"/>
  <c r="AB67" i="7"/>
  <c r="AB65" i="7"/>
  <c r="AB63" i="7"/>
  <c r="AB61" i="7"/>
  <c r="AB59" i="7"/>
  <c r="AA57" i="7"/>
  <c r="U12" i="11" s="1"/>
  <c r="AB55" i="7"/>
  <c r="AB51" i="7"/>
  <c r="AB49" i="7"/>
  <c r="AB47" i="7"/>
  <c r="AB39" i="7"/>
  <c r="AB37" i="7"/>
  <c r="AB35" i="7"/>
  <c r="AA33" i="7"/>
  <c r="AB29" i="7"/>
  <c r="AB27" i="7"/>
  <c r="AB25" i="7"/>
  <c r="AB23" i="7"/>
  <c r="AB19" i="7"/>
  <c r="AB17" i="7"/>
  <c r="AB15" i="7"/>
  <c r="AA13" i="7"/>
  <c r="AA12" i="7" s="1"/>
  <c r="Z83" i="7"/>
  <c r="Z81" i="7"/>
  <c r="Z73" i="7"/>
  <c r="Z71" i="7"/>
  <c r="Z67" i="7"/>
  <c r="Z65" i="7"/>
  <c r="Z63" i="7"/>
  <c r="Z61" i="7"/>
  <c r="Z59" i="7"/>
  <c r="Y57" i="7"/>
  <c r="S12" i="11" s="1"/>
  <c r="Z55" i="7"/>
  <c r="Z51" i="7"/>
  <c r="Z49" i="7"/>
  <c r="Z47" i="7"/>
  <c r="Z39" i="7"/>
  <c r="Z37" i="7"/>
  <c r="Z35" i="7"/>
  <c r="Y33" i="7"/>
  <c r="Z29" i="7"/>
  <c r="Z27" i="7"/>
  <c r="Z25" i="7"/>
  <c r="Z23" i="7"/>
  <c r="Z19" i="7"/>
  <c r="Z17" i="7"/>
  <c r="Z15" i="7"/>
  <c r="Y13" i="7"/>
  <c r="X83" i="7"/>
  <c r="X81" i="7"/>
  <c r="W77" i="7"/>
  <c r="X73" i="7"/>
  <c r="X71" i="7"/>
  <c r="X67" i="7"/>
  <c r="X65" i="7"/>
  <c r="X63" i="7"/>
  <c r="X61" i="7"/>
  <c r="X59" i="7"/>
  <c r="W57" i="7"/>
  <c r="Q12" i="11" s="1"/>
  <c r="X55" i="7"/>
  <c r="X51" i="7"/>
  <c r="X49" i="7"/>
  <c r="X47" i="7"/>
  <c r="X39" i="7"/>
  <c r="X37" i="7"/>
  <c r="X35" i="7"/>
  <c r="W33" i="7"/>
  <c r="X29" i="7"/>
  <c r="X27" i="7"/>
  <c r="X25" i="7"/>
  <c r="X23" i="7"/>
  <c r="X19" i="7"/>
  <c r="X17" i="7"/>
  <c r="X15" i="7"/>
  <c r="W13" i="7"/>
  <c r="L13" i="12" s="1"/>
  <c r="AL10" i="7"/>
  <c r="AK10" i="7"/>
  <c r="AJ10" i="7"/>
  <c r="AI10" i="7"/>
  <c r="AH10" i="7"/>
  <c r="AG10" i="7"/>
  <c r="AF10" i="7"/>
  <c r="AE10" i="7"/>
  <c r="AD10" i="7"/>
  <c r="AC10" i="7"/>
  <c r="AB10" i="7"/>
  <c r="AA10" i="7"/>
  <c r="Z10" i="7"/>
  <c r="Y10" i="7"/>
  <c r="X10" i="7"/>
  <c r="W10" i="7"/>
  <c r="AP164" i="5"/>
  <c r="AP162" i="5"/>
  <c r="AP160" i="5"/>
  <c r="AO158" i="5"/>
  <c r="AP156" i="5"/>
  <c r="AP154" i="5"/>
  <c r="AP152" i="5"/>
  <c r="AO150" i="5"/>
  <c r="AP148" i="5"/>
  <c r="AP146" i="5"/>
  <c r="AP144" i="5"/>
  <c r="AP142" i="5"/>
  <c r="AP140" i="5"/>
  <c r="AP138" i="5"/>
  <c r="AO136" i="5"/>
  <c r="AO134" i="5" s="1"/>
  <c r="AP132" i="5"/>
  <c r="AP130" i="5"/>
  <c r="AP126" i="5"/>
  <c r="AP124" i="5"/>
  <c r="AP122" i="5"/>
  <c r="AP120" i="5"/>
  <c r="AP118" i="5"/>
  <c r="AO116" i="5"/>
  <c r="AO102" i="5" s="1"/>
  <c r="AP114" i="5"/>
  <c r="AP112" i="5"/>
  <c r="AP110" i="5"/>
  <c r="AP108" i="5"/>
  <c r="AP106" i="5"/>
  <c r="AO104" i="5"/>
  <c r="AP100" i="5"/>
  <c r="AP96" i="5"/>
  <c r="AP94" i="5"/>
  <c r="AP92" i="5"/>
  <c r="AP90" i="5"/>
  <c r="AP88" i="5"/>
  <c r="AP86" i="5"/>
  <c r="AP84" i="5"/>
  <c r="AP82" i="5"/>
  <c r="AP80" i="5"/>
  <c r="AP78" i="5"/>
  <c r="AP76" i="5"/>
  <c r="AP74" i="5"/>
  <c r="AO72" i="5"/>
  <c r="AN164" i="5"/>
  <c r="AN162" i="5"/>
  <c r="AN160" i="5"/>
  <c r="AM158" i="5"/>
  <c r="AP158" i="5" s="1"/>
  <c r="AN156" i="5"/>
  <c r="AN154" i="5"/>
  <c r="AN152" i="5"/>
  <c r="AM150" i="5"/>
  <c r="AN148" i="5"/>
  <c r="AN146" i="5"/>
  <c r="AN144" i="5"/>
  <c r="AN142" i="5"/>
  <c r="AN140" i="5"/>
  <c r="AN138" i="5"/>
  <c r="AM136" i="5"/>
  <c r="AP136" i="5" s="1"/>
  <c r="AN132" i="5"/>
  <c r="AN130" i="5"/>
  <c r="AN126" i="5"/>
  <c r="AN124" i="5"/>
  <c r="AN122" i="5"/>
  <c r="AN120" i="5"/>
  <c r="AN118" i="5"/>
  <c r="AM116" i="5"/>
  <c r="AM102" i="5" s="1"/>
  <c r="AN114" i="5"/>
  <c r="AN112" i="5"/>
  <c r="AN110" i="5"/>
  <c r="AN108" i="5"/>
  <c r="AN106" i="5"/>
  <c r="AM104" i="5"/>
  <c r="AP104" i="5" s="1"/>
  <c r="AN100" i="5"/>
  <c r="AN96" i="5"/>
  <c r="AN94" i="5"/>
  <c r="AN92" i="5"/>
  <c r="AN90" i="5"/>
  <c r="AN88" i="5"/>
  <c r="AN86" i="5"/>
  <c r="AN84" i="5"/>
  <c r="AN82" i="5"/>
  <c r="AN80" i="5"/>
  <c r="AN78" i="5"/>
  <c r="AN76" i="5"/>
  <c r="AN74" i="5"/>
  <c r="AM72" i="5"/>
  <c r="AL164" i="5"/>
  <c r="AL162" i="5"/>
  <c r="AL160" i="5"/>
  <c r="AK158" i="5"/>
  <c r="AN158" i="5" s="1"/>
  <c r="AL156" i="5"/>
  <c r="AL154" i="5"/>
  <c r="AL152" i="5"/>
  <c r="AK150" i="5"/>
  <c r="AL148" i="5"/>
  <c r="AL146" i="5"/>
  <c r="AL144" i="5"/>
  <c r="AL142" i="5"/>
  <c r="AL140" i="5"/>
  <c r="AL138" i="5"/>
  <c r="AK136" i="5"/>
  <c r="AK134" i="5" s="1"/>
  <c r="AL132" i="5"/>
  <c r="AL130" i="5"/>
  <c r="AL126" i="5"/>
  <c r="AL124" i="5"/>
  <c r="AL122" i="5"/>
  <c r="AL120" i="5"/>
  <c r="AL118" i="5"/>
  <c r="AK116" i="5"/>
  <c r="AL114" i="5"/>
  <c r="AL112" i="5"/>
  <c r="AL110" i="5"/>
  <c r="AL108" i="5"/>
  <c r="AL106" i="5"/>
  <c r="AK104" i="5"/>
  <c r="AL100" i="5"/>
  <c r="AL96" i="5"/>
  <c r="AL94" i="5"/>
  <c r="AL92" i="5"/>
  <c r="AL90" i="5"/>
  <c r="AL88" i="5"/>
  <c r="AL86" i="5"/>
  <c r="AL84" i="5"/>
  <c r="AL82" i="5"/>
  <c r="AL80" i="5"/>
  <c r="AL78" i="5"/>
  <c r="AL76" i="5"/>
  <c r="AL74" i="5"/>
  <c r="AK72" i="5"/>
  <c r="AJ164" i="5"/>
  <c r="AJ162" i="5"/>
  <c r="AJ160" i="5"/>
  <c r="AI158" i="5"/>
  <c r="AJ156" i="5"/>
  <c r="AJ154" i="5"/>
  <c r="AJ152" i="5"/>
  <c r="AI150" i="5"/>
  <c r="AJ148" i="5"/>
  <c r="AJ146" i="5"/>
  <c r="AJ144" i="5"/>
  <c r="AJ142" i="5"/>
  <c r="AJ140" i="5"/>
  <c r="AJ138" i="5"/>
  <c r="AI136" i="5"/>
  <c r="AI134" i="5"/>
  <c r="AJ132" i="5"/>
  <c r="AJ130" i="5"/>
  <c r="AJ126" i="5"/>
  <c r="AJ124" i="5"/>
  <c r="AJ122" i="5"/>
  <c r="AJ120" i="5"/>
  <c r="AJ118" i="5"/>
  <c r="AI116" i="5"/>
  <c r="AJ114" i="5"/>
  <c r="AJ112" i="5"/>
  <c r="AJ110" i="5"/>
  <c r="AJ108" i="5"/>
  <c r="AJ106" i="5"/>
  <c r="AI104" i="5"/>
  <c r="R155" i="12" s="1"/>
  <c r="R129" i="12" s="1"/>
  <c r="AJ100" i="5"/>
  <c r="AJ96" i="5"/>
  <c r="AJ94" i="5"/>
  <c r="AJ92" i="5"/>
  <c r="AJ90" i="5"/>
  <c r="AJ88" i="5"/>
  <c r="AJ86" i="5"/>
  <c r="AJ84" i="5"/>
  <c r="AJ82" i="5"/>
  <c r="AJ80" i="5"/>
  <c r="AJ78" i="5"/>
  <c r="AJ76" i="5"/>
  <c r="AJ74" i="5"/>
  <c r="AI72" i="5"/>
  <c r="AH164" i="5"/>
  <c r="AH162" i="5"/>
  <c r="AH160" i="5"/>
  <c r="AG158" i="5"/>
  <c r="AJ158" i="5" s="1"/>
  <c r="AH156" i="5"/>
  <c r="AH154" i="5"/>
  <c r="AH152" i="5"/>
  <c r="AG150" i="5"/>
  <c r="AH148" i="5"/>
  <c r="AH146" i="5"/>
  <c r="AH144" i="5"/>
  <c r="AH142" i="5"/>
  <c r="AH140" i="5"/>
  <c r="AH138" i="5"/>
  <c r="AG136" i="5"/>
  <c r="AJ136" i="5" s="1"/>
  <c r="AG134" i="5"/>
  <c r="AH132" i="5"/>
  <c r="AH130" i="5"/>
  <c r="AH126" i="5"/>
  <c r="AH124" i="5"/>
  <c r="AH122" i="5"/>
  <c r="AH120" i="5"/>
  <c r="AH118" i="5"/>
  <c r="AG116" i="5"/>
  <c r="AG102" i="5" s="1"/>
  <c r="AH114" i="5"/>
  <c r="AH112" i="5"/>
  <c r="AH110" i="5"/>
  <c r="AH108" i="5"/>
  <c r="AH106" i="5"/>
  <c r="AG104" i="5"/>
  <c r="AJ104" i="5" s="1"/>
  <c r="AH100" i="5"/>
  <c r="AH96" i="5"/>
  <c r="AH94" i="5"/>
  <c r="AH92" i="5"/>
  <c r="AH90" i="5"/>
  <c r="AH88" i="5"/>
  <c r="AH86" i="5"/>
  <c r="AH84" i="5"/>
  <c r="AH82" i="5"/>
  <c r="AH80" i="5"/>
  <c r="AH78" i="5"/>
  <c r="AH76" i="5"/>
  <c r="AH74" i="5"/>
  <c r="AG72" i="5"/>
  <c r="AF164" i="5"/>
  <c r="AF162" i="5"/>
  <c r="AF160" i="5"/>
  <c r="AE158" i="5"/>
  <c r="AH158" i="5" s="1"/>
  <c r="AF156" i="5"/>
  <c r="AF154" i="5"/>
  <c r="AF152" i="5"/>
  <c r="AE150" i="5"/>
  <c r="AF148" i="5"/>
  <c r="AF146" i="5"/>
  <c r="AF144" i="5"/>
  <c r="AF142" i="5"/>
  <c r="AF140" i="5"/>
  <c r="AF138" i="5"/>
  <c r="AE136" i="5"/>
  <c r="AH136" i="5" s="1"/>
  <c r="AF132" i="5"/>
  <c r="AF130" i="5"/>
  <c r="AF126" i="5"/>
  <c r="AF124" i="5"/>
  <c r="AF122" i="5"/>
  <c r="AF120" i="5"/>
  <c r="AF118" i="5"/>
  <c r="AE116" i="5"/>
  <c r="AF114" i="5"/>
  <c r="AF112" i="5"/>
  <c r="AF110" i="5"/>
  <c r="AF108" i="5"/>
  <c r="AF106" i="5"/>
  <c r="AE104" i="5"/>
  <c r="P155" i="12" s="1"/>
  <c r="P129" i="12" s="1"/>
  <c r="AE102" i="5"/>
  <c r="AF100" i="5"/>
  <c r="AF96" i="5"/>
  <c r="AF94" i="5"/>
  <c r="AF92" i="5"/>
  <c r="AF90" i="5"/>
  <c r="AF88" i="5"/>
  <c r="AF86" i="5"/>
  <c r="AF84" i="5"/>
  <c r="AF82" i="5"/>
  <c r="AF80" i="5"/>
  <c r="AF78" i="5"/>
  <c r="AF76" i="5"/>
  <c r="AF74" i="5"/>
  <c r="AE72" i="5"/>
  <c r="AD164" i="5"/>
  <c r="AD162" i="5"/>
  <c r="AD160" i="5"/>
  <c r="AC158" i="5"/>
  <c r="AD156" i="5"/>
  <c r="AD154" i="5"/>
  <c r="AD152" i="5"/>
  <c r="AC150" i="5"/>
  <c r="AD148" i="5"/>
  <c r="AD146" i="5"/>
  <c r="AD144" i="5"/>
  <c r="AD142" i="5"/>
  <c r="AD140" i="5"/>
  <c r="AD138" i="5"/>
  <c r="AC136" i="5"/>
  <c r="AF136" i="5" s="1"/>
  <c r="AD132" i="5"/>
  <c r="AD130" i="5"/>
  <c r="AD126" i="5"/>
  <c r="AD124" i="5"/>
  <c r="AD122" i="5"/>
  <c r="AD120" i="5"/>
  <c r="AD118" i="5"/>
  <c r="AC116" i="5"/>
  <c r="AD114" i="5"/>
  <c r="AD112" i="5"/>
  <c r="AD110" i="5"/>
  <c r="AD108" i="5"/>
  <c r="AD106" i="5"/>
  <c r="AC104" i="5"/>
  <c r="AD100" i="5"/>
  <c r="AD96" i="5"/>
  <c r="AD94" i="5"/>
  <c r="AD92" i="5"/>
  <c r="AD90" i="5"/>
  <c r="AD88" i="5"/>
  <c r="AD86" i="5"/>
  <c r="AD84" i="5"/>
  <c r="AD82" i="5"/>
  <c r="AD80" i="5"/>
  <c r="AD78" i="5"/>
  <c r="AD76" i="5"/>
  <c r="AD74" i="5"/>
  <c r="AC72" i="5"/>
  <c r="AC70" i="5" s="1"/>
  <c r="AB164" i="5"/>
  <c r="AB162" i="5"/>
  <c r="AB160" i="5"/>
  <c r="AA158" i="5"/>
  <c r="AB156" i="5"/>
  <c r="AB154" i="5"/>
  <c r="AB152" i="5"/>
  <c r="AA150" i="5"/>
  <c r="AB148" i="5"/>
  <c r="AB146" i="5"/>
  <c r="AB144" i="5"/>
  <c r="AB142" i="5"/>
  <c r="AB140" i="5"/>
  <c r="AB138" i="5"/>
  <c r="AA136" i="5"/>
  <c r="AA134" i="5" s="1"/>
  <c r="N153" i="12" s="1"/>
  <c r="AB132" i="5"/>
  <c r="AB130" i="5"/>
  <c r="AB126" i="5"/>
  <c r="AB124" i="5"/>
  <c r="AB122" i="5"/>
  <c r="AB120" i="5"/>
  <c r="AB118" i="5"/>
  <c r="AA116" i="5"/>
  <c r="AB114" i="5"/>
  <c r="AB112" i="5"/>
  <c r="AB110" i="5"/>
  <c r="AB108" i="5"/>
  <c r="AB106" i="5"/>
  <c r="AA104" i="5"/>
  <c r="N155" i="12" s="1"/>
  <c r="N129" i="12" s="1"/>
  <c r="AB100" i="5"/>
  <c r="AB96" i="5"/>
  <c r="AB94" i="5"/>
  <c r="AB92" i="5"/>
  <c r="AB90" i="5"/>
  <c r="AB88" i="5"/>
  <c r="AB86" i="5"/>
  <c r="AB84" i="5"/>
  <c r="AB82" i="5"/>
  <c r="AB80" i="5"/>
  <c r="AB78" i="5"/>
  <c r="AB76" i="5"/>
  <c r="AB74" i="5"/>
  <c r="AA72" i="5"/>
  <c r="Z164" i="5"/>
  <c r="Z162" i="5"/>
  <c r="Z160" i="5"/>
  <c r="Y158" i="5"/>
  <c r="AB158" i="5" s="1"/>
  <c r="Z156" i="5"/>
  <c r="Z154" i="5"/>
  <c r="Z152" i="5"/>
  <c r="Y150" i="5"/>
  <c r="Z148" i="5"/>
  <c r="Z146" i="5"/>
  <c r="Z144" i="5"/>
  <c r="Z142" i="5"/>
  <c r="Z140" i="5"/>
  <c r="Z138" i="5"/>
  <c r="Y136" i="5"/>
  <c r="Z132" i="5"/>
  <c r="Z130" i="5"/>
  <c r="Z126" i="5"/>
  <c r="Z124" i="5"/>
  <c r="Z122" i="5"/>
  <c r="Z120" i="5"/>
  <c r="Z118" i="5"/>
  <c r="Y116" i="5"/>
  <c r="Z114" i="5"/>
  <c r="Z112" i="5"/>
  <c r="Z110" i="5"/>
  <c r="Z108" i="5"/>
  <c r="Z106" i="5"/>
  <c r="Y104" i="5"/>
  <c r="Y102" i="5" s="1"/>
  <c r="Z100" i="5"/>
  <c r="Z96" i="5"/>
  <c r="Z94" i="5"/>
  <c r="Z92" i="5"/>
  <c r="Z90" i="5"/>
  <c r="Z88" i="5"/>
  <c r="Z86" i="5"/>
  <c r="Z84" i="5"/>
  <c r="Z82" i="5"/>
  <c r="Z80" i="5"/>
  <c r="Z78" i="5"/>
  <c r="Z76" i="5"/>
  <c r="Z74" i="5"/>
  <c r="Y72" i="5"/>
  <c r="AP60" i="5"/>
  <c r="AP58" i="5"/>
  <c r="AO56" i="5"/>
  <c r="AP54" i="5"/>
  <c r="AP52" i="5"/>
  <c r="AP50" i="5"/>
  <c r="AP48" i="5"/>
  <c r="AP46" i="5"/>
  <c r="AP44" i="5"/>
  <c r="AO42" i="5"/>
  <c r="AP40" i="5"/>
  <c r="AP38" i="5"/>
  <c r="AP34" i="5"/>
  <c r="AP32" i="5"/>
  <c r="AP30" i="5"/>
  <c r="AP28" i="5"/>
  <c r="AP26" i="5"/>
  <c r="AP24" i="5"/>
  <c r="AP22" i="5"/>
  <c r="AP20" i="5"/>
  <c r="AP18" i="5"/>
  <c r="AP16" i="5"/>
  <c r="AO14" i="5"/>
  <c r="AO12" i="5" s="1"/>
  <c r="AN60" i="5"/>
  <c r="AN58" i="5"/>
  <c r="AM56" i="5"/>
  <c r="AG37" i="11" s="1"/>
  <c r="AG38" i="11" s="1"/>
  <c r="AN54" i="5"/>
  <c r="AN52" i="5"/>
  <c r="AN50" i="5"/>
  <c r="AN48" i="5"/>
  <c r="AN46" i="5"/>
  <c r="AN44" i="5"/>
  <c r="AM42" i="5"/>
  <c r="AM36" i="5" s="1"/>
  <c r="AN40" i="5"/>
  <c r="AN38" i="5"/>
  <c r="AN34" i="5"/>
  <c r="AN32" i="5"/>
  <c r="AN30" i="5"/>
  <c r="AN28" i="5"/>
  <c r="AN26" i="5"/>
  <c r="AN24" i="5"/>
  <c r="AN22" i="5"/>
  <c r="AN20" i="5"/>
  <c r="AN18" i="5"/>
  <c r="AN16" i="5"/>
  <c r="AM14" i="5"/>
  <c r="AM12" i="5" s="1"/>
  <c r="AL60" i="5"/>
  <c r="AL58" i="5"/>
  <c r="AK56" i="5"/>
  <c r="AL54" i="5"/>
  <c r="AL52" i="5"/>
  <c r="AL50" i="5"/>
  <c r="AL48" i="5"/>
  <c r="AL46" i="5"/>
  <c r="AL44" i="5"/>
  <c r="AK42" i="5"/>
  <c r="S142" i="12" s="1"/>
  <c r="AL40" i="5"/>
  <c r="AL38" i="5"/>
  <c r="AL34" i="5"/>
  <c r="AL32" i="5"/>
  <c r="AL30" i="5"/>
  <c r="AL28" i="5"/>
  <c r="AL26" i="5"/>
  <c r="AL24" i="5"/>
  <c r="AL22" i="5"/>
  <c r="AL20" i="5"/>
  <c r="AL18" i="5"/>
  <c r="AL16" i="5"/>
  <c r="AK14" i="5"/>
  <c r="AK12" i="5" s="1"/>
  <c r="AJ60" i="5"/>
  <c r="AJ58" i="5"/>
  <c r="AI56" i="5"/>
  <c r="AJ54" i="5"/>
  <c r="AJ52" i="5"/>
  <c r="AJ50" i="5"/>
  <c r="AJ48" i="5"/>
  <c r="AJ46" i="5"/>
  <c r="AJ44" i="5"/>
  <c r="AI42" i="5"/>
  <c r="R142" i="12" s="1"/>
  <c r="AJ40" i="5"/>
  <c r="AJ38" i="5"/>
  <c r="AJ34" i="5"/>
  <c r="AJ32" i="5"/>
  <c r="AJ30" i="5"/>
  <c r="AJ28" i="5"/>
  <c r="AJ26" i="5"/>
  <c r="AJ24" i="5"/>
  <c r="AJ22" i="5"/>
  <c r="AJ20" i="5"/>
  <c r="AJ18" i="5"/>
  <c r="AJ16" i="5"/>
  <c r="AI14" i="5"/>
  <c r="AH60" i="5"/>
  <c r="AH58" i="5"/>
  <c r="AG56" i="5"/>
  <c r="AH54" i="5"/>
  <c r="AH52" i="5"/>
  <c r="AH50" i="5"/>
  <c r="AH48" i="5"/>
  <c r="AH46" i="5"/>
  <c r="AH44" i="5"/>
  <c r="AG42" i="5"/>
  <c r="AH40" i="5"/>
  <c r="AH38" i="5"/>
  <c r="AH34" i="5"/>
  <c r="AH32" i="5"/>
  <c r="AH30" i="5"/>
  <c r="AH28" i="5"/>
  <c r="AH26" i="5"/>
  <c r="AH24" i="5"/>
  <c r="AH22" i="5"/>
  <c r="AH20" i="5"/>
  <c r="AH18" i="5"/>
  <c r="AH16" i="5"/>
  <c r="AG14" i="5"/>
  <c r="AG12" i="5" s="1"/>
  <c r="Q141" i="12" s="1"/>
  <c r="Q119" i="12" s="1"/>
  <c r="AF60" i="5"/>
  <c r="AF58" i="5"/>
  <c r="AE56" i="5"/>
  <c r="Y37" i="11" s="1"/>
  <c r="Y38" i="11" s="1"/>
  <c r="AF54" i="5"/>
  <c r="AF52" i="5"/>
  <c r="AF50" i="5"/>
  <c r="AF48" i="5"/>
  <c r="AF46" i="5"/>
  <c r="AF44" i="5"/>
  <c r="AE42" i="5"/>
  <c r="P142" i="12" s="1"/>
  <c r="AF40" i="5"/>
  <c r="AF38" i="5"/>
  <c r="AF34" i="5"/>
  <c r="AF32" i="5"/>
  <c r="AF30" i="5"/>
  <c r="AF28" i="5"/>
  <c r="AF26" i="5"/>
  <c r="AF24" i="5"/>
  <c r="AF22" i="5"/>
  <c r="AF20" i="5"/>
  <c r="AF18" i="5"/>
  <c r="AF16" i="5"/>
  <c r="AE14" i="5"/>
  <c r="AE12" i="5" s="1"/>
  <c r="AD60" i="5"/>
  <c r="AD58" i="5"/>
  <c r="AC56" i="5"/>
  <c r="AD54" i="5"/>
  <c r="AD52" i="5"/>
  <c r="AD50" i="5"/>
  <c r="AD48" i="5"/>
  <c r="AD46" i="5"/>
  <c r="AD44" i="5"/>
  <c r="AC42" i="5"/>
  <c r="O142" i="12" s="1"/>
  <c r="AD40" i="5"/>
  <c r="AD38" i="5"/>
  <c r="AD34" i="5"/>
  <c r="AD32" i="5"/>
  <c r="AD30" i="5"/>
  <c r="AD28" i="5"/>
  <c r="AD26" i="5"/>
  <c r="AD24" i="5"/>
  <c r="AD22" i="5"/>
  <c r="AD20" i="5"/>
  <c r="AD18" i="5"/>
  <c r="AD16" i="5"/>
  <c r="AC14" i="5"/>
  <c r="AC12" i="5" s="1"/>
  <c r="AB60" i="5"/>
  <c r="AB58" i="5"/>
  <c r="AA56" i="5"/>
  <c r="U37" i="11" s="1"/>
  <c r="U38" i="11" s="1"/>
  <c r="AB54" i="5"/>
  <c r="AB52" i="5"/>
  <c r="AB50" i="5"/>
  <c r="AB48" i="5"/>
  <c r="AB46" i="5"/>
  <c r="AB44" i="5"/>
  <c r="AA42" i="5"/>
  <c r="N142" i="12" s="1"/>
  <c r="AB40" i="5"/>
  <c r="AB38" i="5"/>
  <c r="AB34" i="5"/>
  <c r="AB32" i="5"/>
  <c r="AB30" i="5"/>
  <c r="AB28" i="5"/>
  <c r="AB26" i="5"/>
  <c r="AB24" i="5"/>
  <c r="AB22" i="5"/>
  <c r="AB20" i="5"/>
  <c r="AB18" i="5"/>
  <c r="AB16" i="5"/>
  <c r="AA14" i="5"/>
  <c r="Z60" i="5"/>
  <c r="Z58" i="5"/>
  <c r="Y56" i="5"/>
  <c r="Z54" i="5"/>
  <c r="Z52" i="5"/>
  <c r="Z50" i="5"/>
  <c r="Z48" i="5"/>
  <c r="Z46" i="5"/>
  <c r="Z44" i="5"/>
  <c r="Y42" i="5"/>
  <c r="M142" i="12" s="1"/>
  <c r="Z40" i="5"/>
  <c r="Z38" i="5"/>
  <c r="Z34" i="5"/>
  <c r="Z32" i="5"/>
  <c r="Z30" i="5"/>
  <c r="Z28" i="5"/>
  <c r="Z26" i="5"/>
  <c r="Z24" i="5"/>
  <c r="Z22" i="5"/>
  <c r="Z20" i="5"/>
  <c r="Z18" i="5"/>
  <c r="Z16" i="5"/>
  <c r="Y14" i="5"/>
  <c r="Y12" i="5" s="1"/>
  <c r="AP169" i="5"/>
  <c r="AN169" i="5"/>
  <c r="AL169" i="5"/>
  <c r="AJ169" i="5"/>
  <c r="AH169" i="5"/>
  <c r="AF169" i="5"/>
  <c r="AD169" i="5"/>
  <c r="AB169" i="5"/>
  <c r="Z169" i="5"/>
  <c r="X169" i="5"/>
  <c r="X164" i="5"/>
  <c r="X162" i="5"/>
  <c r="X160" i="5"/>
  <c r="W158" i="5"/>
  <c r="X156" i="5"/>
  <c r="X154" i="5"/>
  <c r="X152" i="5"/>
  <c r="W150" i="5"/>
  <c r="X148" i="5"/>
  <c r="X146" i="5"/>
  <c r="X144" i="5"/>
  <c r="X142" i="5"/>
  <c r="X140" i="5"/>
  <c r="X138" i="5"/>
  <c r="W136" i="5"/>
  <c r="W134" i="5" s="1"/>
  <c r="L153" i="12" s="1"/>
  <c r="X132" i="5"/>
  <c r="X130" i="5"/>
  <c r="X126" i="5"/>
  <c r="X124" i="5"/>
  <c r="X122" i="5"/>
  <c r="X120" i="5"/>
  <c r="X118" i="5"/>
  <c r="W116" i="5"/>
  <c r="X114" i="5"/>
  <c r="X112" i="5"/>
  <c r="X110" i="5"/>
  <c r="X108" i="5"/>
  <c r="X106" i="5"/>
  <c r="W104" i="5"/>
  <c r="L155" i="12" s="1"/>
  <c r="L129" i="12" s="1"/>
  <c r="W102" i="5"/>
  <c r="W98" i="5" s="1"/>
  <c r="X100" i="5"/>
  <c r="X96" i="5"/>
  <c r="X94" i="5"/>
  <c r="X92" i="5"/>
  <c r="X90" i="5"/>
  <c r="X88" i="5"/>
  <c r="X86" i="5"/>
  <c r="X84" i="5"/>
  <c r="X82" i="5"/>
  <c r="X80" i="5"/>
  <c r="X78" i="5"/>
  <c r="X76" i="5"/>
  <c r="X74" i="5"/>
  <c r="W72" i="5"/>
  <c r="X60" i="5"/>
  <c r="X58" i="5"/>
  <c r="W56" i="5"/>
  <c r="Q37" i="11" s="1"/>
  <c r="Q38" i="11" s="1"/>
  <c r="X54" i="5"/>
  <c r="X52" i="5"/>
  <c r="X50" i="5"/>
  <c r="X48" i="5"/>
  <c r="X46" i="5"/>
  <c r="X44" i="5"/>
  <c r="W42" i="5"/>
  <c r="L142" i="12" s="1"/>
  <c r="X40" i="5"/>
  <c r="X38" i="5"/>
  <c r="X34" i="5"/>
  <c r="X32" i="5"/>
  <c r="X30" i="5"/>
  <c r="X28" i="5"/>
  <c r="X26" i="5"/>
  <c r="X24" i="5"/>
  <c r="X22" i="5"/>
  <c r="X20" i="5"/>
  <c r="X18" i="5"/>
  <c r="X16" i="5"/>
  <c r="W14" i="5"/>
  <c r="AL66" i="5"/>
  <c r="AK66" i="5"/>
  <c r="AJ66" i="5"/>
  <c r="AI66" i="5"/>
  <c r="AH66" i="5"/>
  <c r="AG66" i="5"/>
  <c r="AF66" i="5"/>
  <c r="AE66" i="5"/>
  <c r="AD66" i="5"/>
  <c r="AC66" i="5"/>
  <c r="AB66" i="5"/>
  <c r="AA66" i="5"/>
  <c r="Z66" i="5"/>
  <c r="Y66" i="5"/>
  <c r="X66" i="5"/>
  <c r="W66" i="5"/>
  <c r="S155" i="12" l="1"/>
  <c r="S129" i="12" s="1"/>
  <c r="Y134" i="5"/>
  <c r="AH42" i="5"/>
  <c r="AP42" i="5"/>
  <c r="AE36" i="5"/>
  <c r="AI36" i="5"/>
  <c r="AB72" i="5"/>
  <c r="Y36" i="5"/>
  <c r="M140" i="12" s="1"/>
  <c r="M120" i="12" s="1"/>
  <c r="AJ14" i="5"/>
  <c r="AN12" i="5"/>
  <c r="AI102" i="5"/>
  <c r="AL56" i="5"/>
  <c r="AA102" i="5"/>
  <c r="N152" i="12" s="1"/>
  <c r="AE134" i="5"/>
  <c r="AK102" i="5"/>
  <c r="AL136" i="5"/>
  <c r="AM134" i="5"/>
  <c r="Z102" i="5"/>
  <c r="M152" i="12"/>
  <c r="AF12" i="5"/>
  <c r="P141" i="12"/>
  <c r="P119" i="12" s="1"/>
  <c r="AI21" i="11"/>
  <c r="Z134" i="5"/>
  <c r="M153" i="12"/>
  <c r="M141" i="12"/>
  <c r="M119" i="12" s="1"/>
  <c r="Z42" i="5"/>
  <c r="AD56" i="5"/>
  <c r="AF42" i="5"/>
  <c r="AH14" i="5"/>
  <c r="AN42" i="5"/>
  <c r="AP14" i="5"/>
  <c r="Z150" i="5"/>
  <c r="AB104" i="5"/>
  <c r="AB136" i="5"/>
  <c r="O151" i="12"/>
  <c r="AD104" i="5"/>
  <c r="AF116" i="5"/>
  <c r="AH102" i="5"/>
  <c r="AH116" i="5"/>
  <c r="AH134" i="5"/>
  <c r="AJ102" i="5"/>
  <c r="AJ116" i="5"/>
  <c r="AJ134" i="5"/>
  <c r="AL102" i="5"/>
  <c r="AL116" i="5"/>
  <c r="AL134" i="5"/>
  <c r="AN102" i="5"/>
  <c r="AN116" i="5"/>
  <c r="AN134" i="5"/>
  <c r="AP102" i="5"/>
  <c r="AP116" i="5"/>
  <c r="AP134" i="5"/>
  <c r="P140" i="12"/>
  <c r="P120" i="12" s="1"/>
  <c r="Q152" i="12"/>
  <c r="Q153" i="12"/>
  <c r="M155" i="12"/>
  <c r="M129" i="12" s="1"/>
  <c r="Q155" i="12"/>
  <c r="Q129" i="12" s="1"/>
  <c r="AG21" i="11"/>
  <c r="AJ21" i="11" s="1"/>
  <c r="Y21" i="11"/>
  <c r="Z14" i="5"/>
  <c r="AA36" i="5"/>
  <c r="AB42" i="5"/>
  <c r="AB56" i="5"/>
  <c r="AC36" i="5"/>
  <c r="AF36" i="5" s="1"/>
  <c r="AD42" i="5"/>
  <c r="AF14" i="5"/>
  <c r="AI12" i="5"/>
  <c r="AL12" i="5" s="1"/>
  <c r="AJ56" i="5"/>
  <c r="AK36" i="5"/>
  <c r="AL42" i="5"/>
  <c r="AN14" i="5"/>
  <c r="Z72" i="5"/>
  <c r="Z104" i="5"/>
  <c r="Z136" i="5"/>
  <c r="AF150" i="5"/>
  <c r="AJ150" i="5"/>
  <c r="AN150" i="5"/>
  <c r="Q142" i="12"/>
  <c r="R152" i="12"/>
  <c r="R153" i="12"/>
  <c r="AE37" i="11"/>
  <c r="AE38" i="11" s="1"/>
  <c r="W37" i="11"/>
  <c r="W38" i="11" s="1"/>
  <c r="AG28" i="11"/>
  <c r="AG26" i="11" s="1"/>
  <c r="AE21" i="11"/>
  <c r="AB14" i="5"/>
  <c r="AD14" i="5"/>
  <c r="AH12" i="5"/>
  <c r="AH56" i="5"/>
  <c r="AJ42" i="5"/>
  <c r="AL14" i="5"/>
  <c r="AP12" i="5"/>
  <c r="AP56" i="5"/>
  <c r="AB102" i="5"/>
  <c r="AB116" i="5"/>
  <c r="AB134" i="5"/>
  <c r="AD72" i="5"/>
  <c r="AD158" i="5"/>
  <c r="AF72" i="5"/>
  <c r="AF104" i="5"/>
  <c r="AF158" i="5"/>
  <c r="AH72" i="5"/>
  <c r="AH104" i="5"/>
  <c r="AJ72" i="5"/>
  <c r="AL72" i="5"/>
  <c r="AL104" i="5"/>
  <c r="AL158" i="5"/>
  <c r="AN72" i="5"/>
  <c r="AN104" i="5"/>
  <c r="AN136" i="5"/>
  <c r="AP72" i="5"/>
  <c r="R140" i="12"/>
  <c r="R120" i="12" s="1"/>
  <c r="S152" i="12"/>
  <c r="S153" i="12"/>
  <c r="O155" i="12"/>
  <c r="O129" i="12" s="1"/>
  <c r="AC37" i="11"/>
  <c r="AC38" i="11" s="1"/>
  <c r="AE28" i="11"/>
  <c r="AE26" i="11" s="1"/>
  <c r="AC21" i="11"/>
  <c r="Z56" i="5"/>
  <c r="AF56" i="5"/>
  <c r="AG36" i="5"/>
  <c r="AJ36" i="5" s="1"/>
  <c r="AN56" i="5"/>
  <c r="AO36" i="5"/>
  <c r="Z116" i="5"/>
  <c r="AB150" i="5"/>
  <c r="AD116" i="5"/>
  <c r="AD136" i="5"/>
  <c r="AG99" i="7"/>
  <c r="O141" i="12"/>
  <c r="O119" i="12" s="1"/>
  <c r="S141" i="12"/>
  <c r="S119" i="12" s="1"/>
  <c r="L148" i="12"/>
  <c r="L127" i="12" s="1"/>
  <c r="L152" i="12"/>
  <c r="P152" i="12"/>
  <c r="P153" i="12"/>
  <c r="AI37" i="11"/>
  <c r="AI38" i="11" s="1"/>
  <c r="AA37" i="11"/>
  <c r="AA38" i="11" s="1"/>
  <c r="S37" i="11"/>
  <c r="S38" i="11" s="1"/>
  <c r="U28" i="11"/>
  <c r="U26" i="11" s="1"/>
  <c r="AC28" i="11"/>
  <c r="AC26" i="11" s="1"/>
  <c r="AA21" i="11"/>
  <c r="O150" i="12"/>
  <c r="O126" i="12" s="1"/>
  <c r="AA99" i="7"/>
  <c r="Z90" i="7"/>
  <c r="AH98" i="7"/>
  <c r="AK99" i="7"/>
  <c r="AN106" i="7"/>
  <c r="AP114" i="7"/>
  <c r="AP106" i="7"/>
  <c r="W12" i="7"/>
  <c r="AA43" i="7"/>
  <c r="AA44" i="7" s="1"/>
  <c r="AG43" i="7"/>
  <c r="AJ13" i="7"/>
  <c r="AK44" i="7"/>
  <c r="AF106" i="7"/>
  <c r="AD13" i="7"/>
  <c r="AC12" i="7"/>
  <c r="AC34" i="7" s="1"/>
  <c r="O13" i="12"/>
  <c r="AD33" i="7"/>
  <c r="AD57" i="7"/>
  <c r="AH57" i="7"/>
  <c r="AA74" i="7"/>
  <c r="N156" i="12"/>
  <c r="N112" i="12" s="1"/>
  <c r="AA78" i="7"/>
  <c r="Z13" i="7"/>
  <c r="Y12" i="7"/>
  <c r="Y107" i="7" s="1"/>
  <c r="M13" i="12"/>
  <c r="Z33" i="7"/>
  <c r="AB33" i="7"/>
  <c r="AF13" i="7"/>
  <c r="P13" i="12"/>
  <c r="AE12" i="7"/>
  <c r="AE16" i="7" s="1"/>
  <c r="AG74" i="7"/>
  <c r="Q156" i="12"/>
  <c r="Q112" i="12" s="1"/>
  <c r="AG78" i="7"/>
  <c r="AL33" i="7"/>
  <c r="Y115" i="7"/>
  <c r="AA115" i="7"/>
  <c r="AD90" i="7"/>
  <c r="AF90" i="7"/>
  <c r="AF114" i="7"/>
  <c r="AG91" i="7"/>
  <c r="AH106" i="7"/>
  <c r="AG115" i="7"/>
  <c r="AL90" i="7"/>
  <c r="AK115" i="7"/>
  <c r="Q13" i="12"/>
  <c r="Z57" i="7"/>
  <c r="Y77" i="7"/>
  <c r="AB13" i="7"/>
  <c r="AA34" i="7"/>
  <c r="AC43" i="7"/>
  <c r="AC44" i="7" s="1"/>
  <c r="AF57" i="7"/>
  <c r="AE75" i="7"/>
  <c r="AJ33" i="7"/>
  <c r="AI43" i="7"/>
  <c r="AL57" i="7"/>
  <c r="AK77" i="7"/>
  <c r="AK78" i="7" s="1"/>
  <c r="AN33" i="7"/>
  <c r="Z98" i="7"/>
  <c r="Z106" i="7"/>
  <c r="Z114" i="7"/>
  <c r="AA91" i="7"/>
  <c r="AB98" i="7"/>
  <c r="AB106" i="7"/>
  <c r="AB114" i="7"/>
  <c r="AC91" i="7"/>
  <c r="AD98" i="7"/>
  <c r="AD106" i="7"/>
  <c r="AD114" i="7"/>
  <c r="AG107" i="7"/>
  <c r="AH114" i="7"/>
  <c r="AJ98" i="7"/>
  <c r="AJ106" i="7"/>
  <c r="AJ114" i="7"/>
  <c r="AK91" i="7"/>
  <c r="AL98" i="7"/>
  <c r="AL106" i="7"/>
  <c r="AL114" i="7"/>
  <c r="N13" i="12"/>
  <c r="R13" i="12"/>
  <c r="AE78" i="7"/>
  <c r="AH13" i="7"/>
  <c r="AG34" i="7"/>
  <c r="AJ57" i="7"/>
  <c r="S156" i="12"/>
  <c r="S112" i="12" s="1"/>
  <c r="Y41" i="7"/>
  <c r="AB57" i="7"/>
  <c r="AF33" i="7"/>
  <c r="AE41" i="7"/>
  <c r="AH33" i="7"/>
  <c r="AG44" i="7"/>
  <c r="AI12" i="7"/>
  <c r="AI91" i="7" s="1"/>
  <c r="AI77" i="7"/>
  <c r="AL13" i="7"/>
  <c r="AK34" i="7"/>
  <c r="AO77" i="7"/>
  <c r="AN98" i="7"/>
  <c r="Z158" i="5"/>
  <c r="AI23" i="11"/>
  <c r="S23" i="11"/>
  <c r="D23" i="11"/>
  <c r="AG23" i="11"/>
  <c r="AC23" i="11"/>
  <c r="Y23" i="11"/>
  <c r="U23" i="11"/>
  <c r="Q23" i="11"/>
  <c r="M23" i="11"/>
  <c r="I23" i="11"/>
  <c r="E23" i="11"/>
  <c r="AI28" i="11"/>
  <c r="AI26" i="11" s="1"/>
  <c r="AA28" i="11"/>
  <c r="AA26" i="11" s="1"/>
  <c r="S28" i="11"/>
  <c r="S26" i="11" s="1"/>
  <c r="AO41" i="7"/>
  <c r="AP90" i="7"/>
  <c r="AO43" i="7"/>
  <c r="AP43" i="7" s="1"/>
  <c r="AP98" i="7"/>
  <c r="AN114" i="7"/>
  <c r="AM77" i="7"/>
  <c r="AM69" i="7" s="1"/>
  <c r="AN90" i="7"/>
  <c r="AM41" i="7"/>
  <c r="AK75" i="7"/>
  <c r="AK76" i="7" s="1"/>
  <c r="AK107" i="7"/>
  <c r="AK41" i="7"/>
  <c r="AK42" i="7" s="1"/>
  <c r="AN43" i="7"/>
  <c r="AL77" i="7"/>
  <c r="AJ90" i="7"/>
  <c r="AG41" i="7"/>
  <c r="AG42" i="7" s="1"/>
  <c r="AH77" i="7"/>
  <c r="AH90" i="7"/>
  <c r="AG75" i="7"/>
  <c r="AH75" i="7" s="1"/>
  <c r="AH43" i="7"/>
  <c r="AE91" i="7"/>
  <c r="AF98" i="7"/>
  <c r="AC75" i="7"/>
  <c r="AC107" i="7"/>
  <c r="AC41" i="7"/>
  <c r="AD41" i="7" s="1"/>
  <c r="AF77" i="7"/>
  <c r="AA107" i="7"/>
  <c r="AB43" i="7"/>
  <c r="AD77" i="7"/>
  <c r="AB90" i="7"/>
  <c r="AD75" i="7"/>
  <c r="Y75" i="7"/>
  <c r="AB75" i="7" s="1"/>
  <c r="AB41" i="7"/>
  <c r="AB77" i="7"/>
  <c r="W43" i="7"/>
  <c r="Z41" i="7"/>
  <c r="Z77" i="7"/>
  <c r="AP13" i="7"/>
  <c r="AP57" i="7"/>
  <c r="AO69" i="7"/>
  <c r="AP75" i="7"/>
  <c r="AO12" i="7"/>
  <c r="AO58" i="7" s="1"/>
  <c r="AN13" i="7"/>
  <c r="AN57" i="7"/>
  <c r="AM12" i="7"/>
  <c r="AM99" i="7" s="1"/>
  <c r="AK16" i="7"/>
  <c r="AK20" i="7"/>
  <c r="AK50" i="7"/>
  <c r="AK60" i="7"/>
  <c r="AK64" i="7"/>
  <c r="AK68" i="7"/>
  <c r="AK84" i="7"/>
  <c r="AK24" i="7"/>
  <c r="AK28" i="7"/>
  <c r="AK38" i="7"/>
  <c r="AK72" i="7"/>
  <c r="AK14" i="7"/>
  <c r="AK18" i="7"/>
  <c r="AK48" i="7"/>
  <c r="AK52" i="7"/>
  <c r="AK58" i="7"/>
  <c r="AK62" i="7"/>
  <c r="AK66" i="7"/>
  <c r="AK82" i="7"/>
  <c r="AK26" i="7"/>
  <c r="AK30" i="7"/>
  <c r="AK36" i="7"/>
  <c r="AK40" i="7"/>
  <c r="AK56" i="7"/>
  <c r="AI16" i="7"/>
  <c r="AI64" i="7"/>
  <c r="AI28" i="7"/>
  <c r="AI69" i="7"/>
  <c r="AI14" i="7"/>
  <c r="AI52" i="7"/>
  <c r="AI76" i="7"/>
  <c r="AI30" i="7"/>
  <c r="AG16" i="7"/>
  <c r="AG20" i="7"/>
  <c r="AG50" i="7"/>
  <c r="AG60" i="7"/>
  <c r="AG64" i="7"/>
  <c r="AG68" i="7"/>
  <c r="AG84" i="7"/>
  <c r="AG24" i="7"/>
  <c r="AG28" i="7"/>
  <c r="AG38" i="7"/>
  <c r="AG72" i="7"/>
  <c r="AG14" i="7"/>
  <c r="AG18" i="7"/>
  <c r="AG48" i="7"/>
  <c r="AG52" i="7"/>
  <c r="AG58" i="7"/>
  <c r="AG62" i="7"/>
  <c r="AG66" i="7"/>
  <c r="AG82" i="7"/>
  <c r="AH12" i="7"/>
  <c r="AG26" i="7"/>
  <c r="AG30" i="7"/>
  <c r="AG36" i="7"/>
  <c r="AG40" i="7"/>
  <c r="AG56" i="7"/>
  <c r="AE50" i="7"/>
  <c r="AE60" i="7"/>
  <c r="AE84" i="7"/>
  <c r="AE24" i="7"/>
  <c r="AE72" i="7"/>
  <c r="AE14" i="7"/>
  <c r="AE52" i="7"/>
  <c r="AE58" i="7"/>
  <c r="AE82" i="7"/>
  <c r="AF12" i="7"/>
  <c r="AE36" i="7"/>
  <c r="AE40" i="7"/>
  <c r="AC20" i="7"/>
  <c r="AC50" i="7"/>
  <c r="AC68" i="7"/>
  <c r="AC84" i="7"/>
  <c r="AC38" i="7"/>
  <c r="AC69" i="7"/>
  <c r="AC18" i="7"/>
  <c r="AC48" i="7"/>
  <c r="AC62" i="7"/>
  <c r="AC66" i="7"/>
  <c r="AC26" i="7"/>
  <c r="AC30" i="7"/>
  <c r="AC56" i="7"/>
  <c r="AA16" i="7"/>
  <c r="AA20" i="7"/>
  <c r="AA50" i="7"/>
  <c r="AA60" i="7"/>
  <c r="AA64" i="7"/>
  <c r="AA68" i="7"/>
  <c r="AA84" i="7"/>
  <c r="AA24" i="7"/>
  <c r="AA28" i="7"/>
  <c r="AA38" i="7"/>
  <c r="AA69" i="7"/>
  <c r="AA72" i="7"/>
  <c r="AA14" i="7"/>
  <c r="AA18" i="7"/>
  <c r="AA42" i="7"/>
  <c r="AA48" i="7"/>
  <c r="AA52" i="7"/>
  <c r="AA58" i="7"/>
  <c r="AA62" i="7"/>
  <c r="AA66" i="7"/>
  <c r="AA76" i="7"/>
  <c r="AA82" i="7"/>
  <c r="AA26" i="7"/>
  <c r="AA30" i="7"/>
  <c r="AA36" i="7"/>
  <c r="AA40" i="7"/>
  <c r="AA56" i="7"/>
  <c r="Y16" i="7"/>
  <c r="Y84" i="7"/>
  <c r="Y28" i="7"/>
  <c r="Y42" i="7"/>
  <c r="Y52" i="7"/>
  <c r="Y30" i="7"/>
  <c r="W75" i="7"/>
  <c r="W34" i="7"/>
  <c r="W60" i="7"/>
  <c r="W24" i="7"/>
  <c r="W14" i="7"/>
  <c r="W52" i="7"/>
  <c r="W82" i="7"/>
  <c r="W40" i="7"/>
  <c r="AO98" i="5"/>
  <c r="AP150" i="5"/>
  <c r="AO70" i="5"/>
  <c r="AO128" i="5"/>
  <c r="AM98" i="5"/>
  <c r="AM70" i="5"/>
  <c r="AM128" i="5"/>
  <c r="AK98" i="5"/>
  <c r="AL150" i="5"/>
  <c r="AK70" i="5"/>
  <c r="AK128" i="5"/>
  <c r="AI98" i="5"/>
  <c r="AI70" i="5"/>
  <c r="AI128" i="5"/>
  <c r="R33" i="12" s="1"/>
  <c r="AG98" i="5"/>
  <c r="AH150" i="5"/>
  <c r="AG70" i="5"/>
  <c r="AA32" i="11" s="1"/>
  <c r="AG128" i="5"/>
  <c r="AE98" i="5"/>
  <c r="AE70" i="5"/>
  <c r="Y32" i="11" s="1"/>
  <c r="AE128" i="5"/>
  <c r="AC68" i="5"/>
  <c r="AD150" i="5"/>
  <c r="AC102" i="5"/>
  <c r="O152" i="12" s="1"/>
  <c r="AC134" i="5"/>
  <c r="O153" i="12" s="1"/>
  <c r="AA98" i="5"/>
  <c r="AA70" i="5"/>
  <c r="AA128" i="5"/>
  <c r="Y98" i="5"/>
  <c r="Y70" i="5"/>
  <c r="Y128" i="5"/>
  <c r="AO13" i="5"/>
  <c r="AO62" i="5"/>
  <c r="AO43" i="5" s="1"/>
  <c r="AM62" i="5"/>
  <c r="AM13" i="5" s="1"/>
  <c r="AK62" i="5"/>
  <c r="S16" i="12" s="1"/>
  <c r="AI62" i="5"/>
  <c r="AI43" i="5" s="1"/>
  <c r="AG62" i="5"/>
  <c r="Q20" i="12" s="1"/>
  <c r="AE62" i="5"/>
  <c r="AE13" i="5" s="1"/>
  <c r="AB36" i="5"/>
  <c r="AA12" i="5"/>
  <c r="N141" i="12" s="1"/>
  <c r="N119" i="12" s="1"/>
  <c r="W70" i="5"/>
  <c r="W128" i="5"/>
  <c r="W36" i="5"/>
  <c r="L140" i="12" s="1"/>
  <c r="L120" i="12" s="1"/>
  <c r="W12" i="5"/>
  <c r="L141" i="12" s="1"/>
  <c r="L119" i="12" s="1"/>
  <c r="AC62" i="5" l="1"/>
  <c r="AC13" i="5" s="1"/>
  <c r="Y62" i="5"/>
  <c r="AJ26" i="11"/>
  <c r="AK13" i="5"/>
  <c r="AI18" i="11"/>
  <c r="AO99" i="7"/>
  <c r="AI13" i="5"/>
  <c r="AP41" i="7"/>
  <c r="AE44" i="7"/>
  <c r="Y99" i="7"/>
  <c r="AF26" i="11"/>
  <c r="AG29" i="11"/>
  <c r="P147" i="12"/>
  <c r="P24" i="12"/>
  <c r="P35" i="12"/>
  <c r="S21" i="11"/>
  <c r="AP36" i="5"/>
  <c r="AI17" i="11"/>
  <c r="P33" i="12"/>
  <c r="AL36" i="5"/>
  <c r="AE17" i="11"/>
  <c r="S140" i="12"/>
  <c r="S120" i="12" s="1"/>
  <c r="S33" i="12"/>
  <c r="S34" i="12"/>
  <c r="U17" i="11"/>
  <c r="N34" i="12"/>
  <c r="N140" i="12"/>
  <c r="N120" i="12" s="1"/>
  <c r="N33" i="12"/>
  <c r="S17" i="11"/>
  <c r="S29" i="11"/>
  <c r="M148" i="12"/>
  <c r="M127" i="12" s="1"/>
  <c r="AC32" i="11"/>
  <c r="AC29" i="11"/>
  <c r="R148" i="12"/>
  <c r="R127" i="12" s="1"/>
  <c r="AE29" i="11"/>
  <c r="S148" i="12"/>
  <c r="S127" i="12" s="1"/>
  <c r="AI56" i="7"/>
  <c r="AI26" i="7"/>
  <c r="AI66" i="7"/>
  <c r="AI48" i="7"/>
  <c r="AI72" i="7"/>
  <c r="AI24" i="7"/>
  <c r="AI60" i="7"/>
  <c r="AI107" i="7"/>
  <c r="Q16" i="12"/>
  <c r="R34" i="12"/>
  <c r="U21" i="11"/>
  <c r="Y28" i="11"/>
  <c r="Y26" i="11" s="1"/>
  <c r="AD36" i="5"/>
  <c r="W17" i="11"/>
  <c r="O140" i="12"/>
  <c r="O120" i="12" s="1"/>
  <c r="AF102" i="5"/>
  <c r="Z36" i="5"/>
  <c r="AI29" i="11"/>
  <c r="M20" i="12"/>
  <c r="AG13" i="5"/>
  <c r="S20" i="12"/>
  <c r="AM43" i="5"/>
  <c r="S18" i="11"/>
  <c r="M35" i="12"/>
  <c r="M147" i="12"/>
  <c r="M24" i="12"/>
  <c r="U32" i="11"/>
  <c r="P148" i="12"/>
  <c r="P127" i="12" s="1"/>
  <c r="AA29" i="11"/>
  <c r="Q148" i="12"/>
  <c r="Q127" i="12" s="1"/>
  <c r="AE18" i="11"/>
  <c r="S35" i="12"/>
  <c r="S147" i="12"/>
  <c r="S24" i="12"/>
  <c r="AG18" i="11"/>
  <c r="AI32" i="11"/>
  <c r="AG69" i="7"/>
  <c r="AI40" i="7"/>
  <c r="AJ12" i="7"/>
  <c r="AI62" i="7"/>
  <c r="AI42" i="7"/>
  <c r="AI84" i="7"/>
  <c r="AI50" i="7"/>
  <c r="AL12" i="7"/>
  <c r="AJ41" i="7"/>
  <c r="AL75" i="7"/>
  <c r="M33" i="12"/>
  <c r="AH36" i="5"/>
  <c r="AA17" i="11"/>
  <c r="Q33" i="12"/>
  <c r="Q34" i="12"/>
  <c r="Q140" i="12"/>
  <c r="Q120" i="12" s="1"/>
  <c r="W21" i="11"/>
  <c r="X21" i="11" s="1"/>
  <c r="AJ12" i="5"/>
  <c r="R141" i="12"/>
  <c r="R119" i="12" s="1"/>
  <c r="AG17" i="11"/>
  <c r="AD12" i="5"/>
  <c r="U18" i="11"/>
  <c r="N35" i="12"/>
  <c r="N147" i="12"/>
  <c r="N24" i="12"/>
  <c r="P20" i="12"/>
  <c r="R20" i="12"/>
  <c r="S32" i="11"/>
  <c r="U29" i="11"/>
  <c r="N148" i="12"/>
  <c r="N127" i="12" s="1"/>
  <c r="AA18" i="11"/>
  <c r="Q35" i="12"/>
  <c r="Q147" i="12"/>
  <c r="Q24" i="12"/>
  <c r="AC18" i="11"/>
  <c r="R35" i="12"/>
  <c r="R147" i="12"/>
  <c r="R24" i="12"/>
  <c r="AE32" i="11"/>
  <c r="AG32" i="11"/>
  <c r="AI36" i="7"/>
  <c r="AI82" i="7"/>
  <c r="AI58" i="7"/>
  <c r="AI18" i="7"/>
  <c r="AI38" i="7"/>
  <c r="AI68" i="7"/>
  <c r="AI20" i="7"/>
  <c r="AB26" i="11"/>
  <c r="AE99" i="7"/>
  <c r="AI78" i="7"/>
  <c r="AI44" i="7"/>
  <c r="W28" i="11"/>
  <c r="W26" i="11" s="1"/>
  <c r="Z26" i="11" s="1"/>
  <c r="M34" i="12"/>
  <c r="AC17" i="11"/>
  <c r="P34" i="12"/>
  <c r="AF134" i="5"/>
  <c r="W32" i="11"/>
  <c r="AN36" i="5"/>
  <c r="Y17" i="11"/>
  <c r="Z12" i="5"/>
  <c r="AH26" i="11"/>
  <c r="S151" i="12"/>
  <c r="S150" i="12"/>
  <c r="S126" i="12" s="1"/>
  <c r="S15" i="12"/>
  <c r="R151" i="12"/>
  <c r="R150" i="12"/>
  <c r="R126" i="12" s="1"/>
  <c r="R15" i="12"/>
  <c r="Q15" i="12"/>
  <c r="Q150" i="12"/>
  <c r="Q126" i="12" s="1"/>
  <c r="Q151" i="12"/>
  <c r="P15" i="12"/>
  <c r="P151" i="12"/>
  <c r="P150" i="12"/>
  <c r="P126" i="12" s="1"/>
  <c r="N150" i="12"/>
  <c r="N126" i="12" s="1"/>
  <c r="N15" i="12"/>
  <c r="N151" i="12"/>
  <c r="AD70" i="5"/>
  <c r="M15" i="12"/>
  <c r="M150" i="12"/>
  <c r="M126" i="12" s="1"/>
  <c r="M151" i="12"/>
  <c r="L151" i="12"/>
  <c r="L150" i="12"/>
  <c r="L126" i="12" s="1"/>
  <c r="L15" i="12"/>
  <c r="L156" i="12"/>
  <c r="L112" i="12" s="1"/>
  <c r="W36" i="7"/>
  <c r="W48" i="7"/>
  <c r="W84" i="7"/>
  <c r="W50" i="7"/>
  <c r="Z12" i="7"/>
  <c r="AN75" i="7"/>
  <c r="AM58" i="7"/>
  <c r="W107" i="7"/>
  <c r="AE115" i="7"/>
  <c r="W74" i="7"/>
  <c r="W30" i="7"/>
  <c r="W62" i="7"/>
  <c r="W42" i="7"/>
  <c r="W38" i="7"/>
  <c r="W68" i="7"/>
  <c r="W20" i="7"/>
  <c r="Y76" i="7"/>
  <c r="Y14" i="7"/>
  <c r="Y64" i="7"/>
  <c r="AB12" i="7"/>
  <c r="AC40" i="7"/>
  <c r="AD12" i="7"/>
  <c r="AC58" i="7"/>
  <c r="AC14" i="7"/>
  <c r="AC28" i="7"/>
  <c r="AC64" i="7"/>
  <c r="AC16" i="7"/>
  <c r="AE30" i="7"/>
  <c r="AE66" i="7"/>
  <c r="AE48" i="7"/>
  <c r="AE38" i="7"/>
  <c r="AE68" i="7"/>
  <c r="AE20" i="7"/>
  <c r="AF43" i="7"/>
  <c r="W91" i="7"/>
  <c r="AE42" i="7"/>
  <c r="AE34" i="7"/>
  <c r="AF75" i="7"/>
  <c r="AO115" i="7"/>
  <c r="AC115" i="7"/>
  <c r="W115" i="7"/>
  <c r="AI99" i="7"/>
  <c r="W66" i="7"/>
  <c r="W72" i="7"/>
  <c r="W78" i="7"/>
  <c r="AL43" i="7"/>
  <c r="W99" i="7"/>
  <c r="W56" i="7"/>
  <c r="W26" i="7"/>
  <c r="W58" i="7"/>
  <c r="W18" i="7"/>
  <c r="W28" i="7"/>
  <c r="W64" i="7"/>
  <c r="W16" i="7"/>
  <c r="Y40" i="7"/>
  <c r="Y62" i="7"/>
  <c r="Y69" i="7"/>
  <c r="Y50" i="7"/>
  <c r="AC36" i="7"/>
  <c r="AC82" i="7"/>
  <c r="AC52" i="7"/>
  <c r="AC72" i="7"/>
  <c r="AC24" i="7"/>
  <c r="AC60" i="7"/>
  <c r="AE56" i="7"/>
  <c r="AE26" i="7"/>
  <c r="AE62" i="7"/>
  <c r="AE18" i="7"/>
  <c r="AE28" i="7"/>
  <c r="AE64" i="7"/>
  <c r="AC76" i="7"/>
  <c r="Y34" i="7"/>
  <c r="AC99" i="7"/>
  <c r="AC78" i="7"/>
  <c r="AM42" i="7"/>
  <c r="AM91" i="7"/>
  <c r="Y56" i="7"/>
  <c r="Y26" i="7"/>
  <c r="Y66" i="7"/>
  <c r="Y48" i="7"/>
  <c r="Y72" i="7"/>
  <c r="Y24" i="7"/>
  <c r="Y60" i="7"/>
  <c r="AC42" i="7"/>
  <c r="AE69" i="7"/>
  <c r="AD43" i="7"/>
  <c r="AJ43" i="7"/>
  <c r="AE74" i="7"/>
  <c r="P156" i="12"/>
  <c r="P112" i="12" s="1"/>
  <c r="P16" i="12"/>
  <c r="AE107" i="7"/>
  <c r="AC74" i="7"/>
  <c r="O156" i="12"/>
  <c r="O112" i="12" s="1"/>
  <c r="O16" i="12"/>
  <c r="AF41" i="7"/>
  <c r="Y74" i="7"/>
  <c r="M156" i="12"/>
  <c r="M112" i="12" s="1"/>
  <c r="M16" i="12"/>
  <c r="AM107" i="7"/>
  <c r="Y36" i="7"/>
  <c r="Y82" i="7"/>
  <c r="Y58" i="7"/>
  <c r="Y18" i="7"/>
  <c r="Y38" i="7"/>
  <c r="Y68" i="7"/>
  <c r="Y20" i="7"/>
  <c r="AE76" i="7"/>
  <c r="AG76" i="7"/>
  <c r="AK69" i="7"/>
  <c r="AM76" i="7"/>
  <c r="AJ77" i="7"/>
  <c r="AJ75" i="7"/>
  <c r="AO91" i="7"/>
  <c r="AI74" i="7"/>
  <c r="R156" i="12"/>
  <c r="R112" i="12" s="1"/>
  <c r="R16" i="12"/>
  <c r="Y91" i="7"/>
  <c r="Y78" i="7"/>
  <c r="AM115" i="7"/>
  <c r="AI115" i="7"/>
  <c r="AI34" i="7"/>
  <c r="AO107" i="7"/>
  <c r="Y44" i="7"/>
  <c r="L147" i="12"/>
  <c r="L35" i="12"/>
  <c r="L34" i="12"/>
  <c r="L33" i="12"/>
  <c r="L24" i="12"/>
  <c r="V26" i="11"/>
  <c r="Z21" i="11"/>
  <c r="AH21" i="11"/>
  <c r="AF21" i="11"/>
  <c r="AB21" i="11"/>
  <c r="AD21" i="11"/>
  <c r="AD26" i="11"/>
  <c r="AN77" i="7"/>
  <c r="AP77" i="7"/>
  <c r="AN41" i="7"/>
  <c r="AL41" i="7"/>
  <c r="AH41" i="7"/>
  <c r="W44" i="7"/>
  <c r="Z43" i="7"/>
  <c r="Z75" i="7"/>
  <c r="AO70" i="7"/>
  <c r="AP69" i="7"/>
  <c r="AO76" i="7"/>
  <c r="AO74" i="7"/>
  <c r="AO56" i="7"/>
  <c r="AO40" i="7"/>
  <c r="AO36" i="7"/>
  <c r="AO30" i="7"/>
  <c r="AO26" i="7"/>
  <c r="AP12" i="7"/>
  <c r="AO20" i="7"/>
  <c r="AO16" i="7"/>
  <c r="AO82" i="7"/>
  <c r="AO66" i="7"/>
  <c r="AO62" i="7"/>
  <c r="AO52" i="7"/>
  <c r="AO48" i="7"/>
  <c r="AO18" i="7"/>
  <c r="AO78" i="7"/>
  <c r="AO72" i="7"/>
  <c r="AO44" i="7"/>
  <c r="AO38" i="7"/>
  <c r="AO34" i="7"/>
  <c r="AO28" i="7"/>
  <c r="AO24" i="7"/>
  <c r="AO84" i="7"/>
  <c r="AO68" i="7"/>
  <c r="AO64" i="7"/>
  <c r="AO60" i="7"/>
  <c r="AO50" i="7"/>
  <c r="AO14" i="7"/>
  <c r="AO42" i="7"/>
  <c r="AM74" i="7"/>
  <c r="AM56" i="7"/>
  <c r="AM40" i="7"/>
  <c r="AM36" i="7"/>
  <c r="AM30" i="7"/>
  <c r="AM26" i="7"/>
  <c r="AN12" i="7"/>
  <c r="AM82" i="7"/>
  <c r="AM66" i="7"/>
  <c r="AM62" i="7"/>
  <c r="AM52" i="7"/>
  <c r="AM48" i="7"/>
  <c r="AM18" i="7"/>
  <c r="AM78" i="7"/>
  <c r="AM72" i="7"/>
  <c r="AM44" i="7"/>
  <c r="AM38" i="7"/>
  <c r="AM34" i="7"/>
  <c r="AM28" i="7"/>
  <c r="AM24" i="7"/>
  <c r="AM84" i="7"/>
  <c r="AM68" i="7"/>
  <c r="AM64" i="7"/>
  <c r="AM60" i="7"/>
  <c r="AM50" i="7"/>
  <c r="AM20" i="7"/>
  <c r="AM16" i="7"/>
  <c r="AM14" i="7"/>
  <c r="AM70" i="7"/>
  <c r="AN69" i="7"/>
  <c r="AK70" i="7"/>
  <c r="AL69" i="7"/>
  <c r="AI70" i="7"/>
  <c r="AJ69" i="7"/>
  <c r="AG70" i="7"/>
  <c r="AH69" i="7"/>
  <c r="AE70" i="7"/>
  <c r="AF69" i="7"/>
  <c r="AC70" i="7"/>
  <c r="AD69" i="7"/>
  <c r="AA70" i="7"/>
  <c r="AB69" i="7"/>
  <c r="Y70" i="7"/>
  <c r="W76" i="7"/>
  <c r="W69" i="7"/>
  <c r="W70" i="7" s="1"/>
  <c r="AP128" i="5"/>
  <c r="AP98" i="5"/>
  <c r="AP70" i="5"/>
  <c r="AO68" i="5"/>
  <c r="AN128" i="5"/>
  <c r="AN70" i="5"/>
  <c r="AM68" i="5"/>
  <c r="AN98" i="5"/>
  <c r="AL128" i="5"/>
  <c r="AL70" i="5"/>
  <c r="AK68" i="5"/>
  <c r="AL98" i="5"/>
  <c r="AJ128" i="5"/>
  <c r="AJ98" i="5"/>
  <c r="AJ70" i="5"/>
  <c r="AI68" i="5"/>
  <c r="AH128" i="5"/>
  <c r="AH98" i="5"/>
  <c r="AH70" i="5"/>
  <c r="AG68" i="5"/>
  <c r="AF70" i="5"/>
  <c r="AE68" i="5"/>
  <c r="AD134" i="5"/>
  <c r="AC128" i="5"/>
  <c r="AC98" i="5"/>
  <c r="AD102" i="5"/>
  <c r="AB128" i="5"/>
  <c r="AB70" i="5"/>
  <c r="AA68" i="5"/>
  <c r="AD68" i="5" s="1"/>
  <c r="AB98" i="5"/>
  <c r="Z128" i="5"/>
  <c r="Z70" i="5"/>
  <c r="Y68" i="5"/>
  <c r="Z98" i="5"/>
  <c r="AO63" i="5"/>
  <c r="AO53" i="5"/>
  <c r="AO49" i="5"/>
  <c r="AO45" i="5"/>
  <c r="AO35" i="5"/>
  <c r="AO31" i="5"/>
  <c r="AO27" i="5"/>
  <c r="AO23" i="5"/>
  <c r="AO19" i="5"/>
  <c r="AO15" i="5"/>
  <c r="AP62" i="5"/>
  <c r="AO59" i="5"/>
  <c r="AO41" i="5"/>
  <c r="AO37" i="5"/>
  <c r="AO55" i="5"/>
  <c r="AO51" i="5"/>
  <c r="AO47" i="5"/>
  <c r="AO33" i="5"/>
  <c r="AO29" i="5"/>
  <c r="AO25" i="5"/>
  <c r="AO21" i="5"/>
  <c r="AO17" i="5"/>
  <c r="AO61" i="5"/>
  <c r="AO39" i="5"/>
  <c r="AO57" i="5"/>
  <c r="AM63" i="5"/>
  <c r="AM53" i="5"/>
  <c r="AM49" i="5"/>
  <c r="AM45" i="5"/>
  <c r="AM35" i="5"/>
  <c r="AM31" i="5"/>
  <c r="AM27" i="5"/>
  <c r="AM23" i="5"/>
  <c r="AM19" i="5"/>
  <c r="AM15" i="5"/>
  <c r="AN62" i="5"/>
  <c r="AM59" i="5"/>
  <c r="AM41" i="5"/>
  <c r="AM37" i="5"/>
  <c r="AM55" i="5"/>
  <c r="AM51" i="5"/>
  <c r="AM47" i="5"/>
  <c r="AM33" i="5"/>
  <c r="AM29" i="5"/>
  <c r="AM25" i="5"/>
  <c r="AM21" i="5"/>
  <c r="AM17" i="5"/>
  <c r="AM61" i="5"/>
  <c r="AM39" i="5"/>
  <c r="AM57" i="5"/>
  <c r="AK63" i="5"/>
  <c r="AK53" i="5"/>
  <c r="AK49" i="5"/>
  <c r="AK45" i="5"/>
  <c r="AK35" i="5"/>
  <c r="AK31" i="5"/>
  <c r="AK27" i="5"/>
  <c r="AK23" i="5"/>
  <c r="AK19" i="5"/>
  <c r="AK15" i="5"/>
  <c r="AL62" i="5"/>
  <c r="AK59" i="5"/>
  <c r="AK41" i="5"/>
  <c r="AK37" i="5"/>
  <c r="AK55" i="5"/>
  <c r="AK51" i="5"/>
  <c r="AK47" i="5"/>
  <c r="AK33" i="5"/>
  <c r="AK29" i="5"/>
  <c r="AK25" i="5"/>
  <c r="AK21" i="5"/>
  <c r="AK17" i="5"/>
  <c r="AK61" i="5"/>
  <c r="AK39" i="5"/>
  <c r="AK57" i="5"/>
  <c r="AK43" i="5"/>
  <c r="AI63" i="5"/>
  <c r="AI53" i="5"/>
  <c r="AI49" i="5"/>
  <c r="AI45" i="5"/>
  <c r="AI35" i="5"/>
  <c r="AI31" i="5"/>
  <c r="AI27" i="5"/>
  <c r="AI23" i="5"/>
  <c r="AI19" i="5"/>
  <c r="AI15" i="5"/>
  <c r="AJ62" i="5"/>
  <c r="AI59" i="5"/>
  <c r="AI41" i="5"/>
  <c r="AI37" i="5"/>
  <c r="AI55" i="5"/>
  <c r="AI51" i="5"/>
  <c r="AI47" i="5"/>
  <c r="AI33" i="5"/>
  <c r="AI29" i="5"/>
  <c r="AI25" i="5"/>
  <c r="AI21" i="5"/>
  <c r="AI17" i="5"/>
  <c r="AI61" i="5"/>
  <c r="AI39" i="5"/>
  <c r="AI57" i="5"/>
  <c r="AG63" i="5"/>
  <c r="AG53" i="5"/>
  <c r="AG49" i="5"/>
  <c r="AG45" i="5"/>
  <c r="AG35" i="5"/>
  <c r="AG31" i="5"/>
  <c r="AG27" i="5"/>
  <c r="AG23" i="5"/>
  <c r="AG19" i="5"/>
  <c r="AG15" i="5"/>
  <c r="AH62" i="5"/>
  <c r="AG59" i="5"/>
  <c r="AG41" i="5"/>
  <c r="AG37" i="5"/>
  <c r="AG55" i="5"/>
  <c r="AG51" i="5"/>
  <c r="AG47" i="5"/>
  <c r="AG33" i="5"/>
  <c r="AG29" i="5"/>
  <c r="AG25" i="5"/>
  <c r="AG21" i="5"/>
  <c r="AG17" i="5"/>
  <c r="AG61" i="5"/>
  <c r="AG39" i="5"/>
  <c r="AG57" i="5"/>
  <c r="AG43" i="5"/>
  <c r="AE63" i="5"/>
  <c r="AE53" i="5"/>
  <c r="AE49" i="5"/>
  <c r="AE45" i="5"/>
  <c r="AE35" i="5"/>
  <c r="AE31" i="5"/>
  <c r="AE27" i="5"/>
  <c r="AE23" i="5"/>
  <c r="AE19" i="5"/>
  <c r="AE15" i="5"/>
  <c r="AF62" i="5"/>
  <c r="AE59" i="5"/>
  <c r="AE41" i="5"/>
  <c r="AE37" i="5"/>
  <c r="AE55" i="5"/>
  <c r="AE51" i="5"/>
  <c r="AE47" i="5"/>
  <c r="AE33" i="5"/>
  <c r="AE29" i="5"/>
  <c r="AE25" i="5"/>
  <c r="AE21" i="5"/>
  <c r="AE17" i="5"/>
  <c r="AE61" i="5"/>
  <c r="AE39" i="5"/>
  <c r="AE57" i="5"/>
  <c r="AE43" i="5"/>
  <c r="AC63" i="5"/>
  <c r="AC53" i="5"/>
  <c r="AC49" i="5"/>
  <c r="AC45" i="5"/>
  <c r="AC35" i="5"/>
  <c r="AC31" i="5"/>
  <c r="AC27" i="5"/>
  <c r="AC23" i="5"/>
  <c r="AC19" i="5"/>
  <c r="AC15" i="5"/>
  <c r="AC59" i="5"/>
  <c r="AC41" i="5"/>
  <c r="AC37" i="5"/>
  <c r="AC55" i="5"/>
  <c r="AC51" i="5"/>
  <c r="AC47" i="5"/>
  <c r="AC33" i="5"/>
  <c r="AC29" i="5"/>
  <c r="AC25" i="5"/>
  <c r="AC21" i="5"/>
  <c r="AC17" i="5"/>
  <c r="AC61" i="5"/>
  <c r="AC39" i="5"/>
  <c r="AC57" i="5"/>
  <c r="AC43" i="5"/>
  <c r="AB12" i="5"/>
  <c r="AA62" i="5"/>
  <c r="AD62" i="5" s="1"/>
  <c r="Y63" i="5"/>
  <c r="Y53" i="5"/>
  <c r="Y49" i="5"/>
  <c r="Y45" i="5"/>
  <c r="Y35" i="5"/>
  <c r="Y31" i="5"/>
  <c r="Y27" i="5"/>
  <c r="Y23" i="5"/>
  <c r="Y19" i="5"/>
  <c r="Y15" i="5"/>
  <c r="Y59" i="5"/>
  <c r="Y41" i="5"/>
  <c r="Y37" i="5"/>
  <c r="Y55" i="5"/>
  <c r="Y51" i="5"/>
  <c r="Y47" i="5"/>
  <c r="Y33" i="5"/>
  <c r="Y29" i="5"/>
  <c r="Y25" i="5"/>
  <c r="Y21" i="5"/>
  <c r="Y17" i="5"/>
  <c r="Y61" i="5"/>
  <c r="Y39" i="5"/>
  <c r="Y57" i="5"/>
  <c r="Y13" i="5"/>
  <c r="Y43" i="5"/>
  <c r="W68" i="5"/>
  <c r="W62" i="5"/>
  <c r="W15" i="5" s="1"/>
  <c r="U20" i="12"/>
  <c r="T20" i="12"/>
  <c r="V21" i="11" l="1"/>
  <c r="O20" i="12"/>
  <c r="AC19" i="11"/>
  <c r="AI19" i="11"/>
  <c r="W51" i="5"/>
  <c r="Z62" i="5"/>
  <c r="W55" i="5"/>
  <c r="W25" i="5"/>
  <c r="X26" i="11"/>
  <c r="W18" i="11"/>
  <c r="W19" i="11" s="1"/>
  <c r="O35" i="12"/>
  <c r="O147" i="12"/>
  <c r="O24" i="12"/>
  <c r="R149" i="12"/>
  <c r="R128" i="12"/>
  <c r="Q149" i="12"/>
  <c r="Q128" i="12"/>
  <c r="Y29" i="11"/>
  <c r="AF128" i="5"/>
  <c r="O34" i="12"/>
  <c r="L16" i="12"/>
  <c r="AA13" i="5"/>
  <c r="N20" i="12"/>
  <c r="N16" i="12"/>
  <c r="W29" i="11"/>
  <c r="O148" i="12"/>
  <c r="O127" i="12" s="1"/>
  <c r="O15" i="12"/>
  <c r="AF98" i="5"/>
  <c r="L20" i="12"/>
  <c r="N149" i="12"/>
  <c r="N128" i="12"/>
  <c r="AA19" i="11"/>
  <c r="S149" i="12"/>
  <c r="S128" i="12"/>
  <c r="O33" i="12"/>
  <c r="S19" i="11"/>
  <c r="U19" i="11"/>
  <c r="AE19" i="11"/>
  <c r="P149" i="12"/>
  <c r="P128" i="12"/>
  <c r="AC166" i="5"/>
  <c r="O146" i="12" s="1"/>
  <c r="AG19" i="11"/>
  <c r="M149" i="12"/>
  <c r="M128" i="12"/>
  <c r="Y18" i="11"/>
  <c r="Y19" i="11" s="1"/>
  <c r="L149" i="12"/>
  <c r="L128" i="12"/>
  <c r="L157" i="12"/>
  <c r="L17" i="12"/>
  <c r="L14" i="12"/>
  <c r="O157" i="12"/>
  <c r="O17" i="12"/>
  <c r="O14" i="12"/>
  <c r="Q157" i="12"/>
  <c r="Q17" i="12"/>
  <c r="Q14" i="12"/>
  <c r="S157" i="12"/>
  <c r="S17" i="12"/>
  <c r="S14" i="12"/>
  <c r="M157" i="12"/>
  <c r="M17" i="12"/>
  <c r="M14" i="12"/>
  <c r="N157" i="12"/>
  <c r="N17" i="12"/>
  <c r="N14" i="12"/>
  <c r="P157" i="12"/>
  <c r="P17" i="12"/>
  <c r="P14" i="12"/>
  <c r="R157" i="12"/>
  <c r="R17" i="12"/>
  <c r="R14" i="12"/>
  <c r="Z69" i="7"/>
  <c r="AK22" i="7"/>
  <c r="AL21" i="7"/>
  <c r="AK31" i="7"/>
  <c r="AI22" i="7"/>
  <c r="AJ21" i="7"/>
  <c r="AI31" i="7"/>
  <c r="AG22" i="7"/>
  <c r="AH21" i="7"/>
  <c r="AG31" i="7"/>
  <c r="AE22" i="7"/>
  <c r="AF21" i="7"/>
  <c r="AE31" i="7"/>
  <c r="AC22" i="7"/>
  <c r="AD21" i="7"/>
  <c r="AC31" i="7"/>
  <c r="AA22" i="7"/>
  <c r="AB21" i="7"/>
  <c r="AA31" i="7"/>
  <c r="Y22" i="7"/>
  <c r="Z21" i="7"/>
  <c r="Y31" i="7"/>
  <c r="W22" i="7"/>
  <c r="W31" i="7"/>
  <c r="AO166" i="5"/>
  <c r="AP68" i="5"/>
  <c r="AM166" i="5"/>
  <c r="AN68" i="5"/>
  <c r="AK166" i="5"/>
  <c r="AL68" i="5"/>
  <c r="AI166" i="5"/>
  <c r="AJ68" i="5"/>
  <c r="AG166" i="5"/>
  <c r="AH68" i="5"/>
  <c r="AE166" i="5"/>
  <c r="AF68" i="5"/>
  <c r="AD98" i="5"/>
  <c r="AC99" i="5"/>
  <c r="AC129" i="5"/>
  <c r="AD128" i="5"/>
  <c r="AC163" i="5"/>
  <c r="AC155" i="5"/>
  <c r="AC127" i="5"/>
  <c r="AC123" i="5"/>
  <c r="AC119" i="5"/>
  <c r="AC95" i="5"/>
  <c r="AC91" i="5"/>
  <c r="AC87" i="5"/>
  <c r="AC83" i="5"/>
  <c r="AC79" i="5"/>
  <c r="AC75" i="5"/>
  <c r="AC147" i="5"/>
  <c r="AC143" i="5"/>
  <c r="AC139" i="5"/>
  <c r="AC133" i="5"/>
  <c r="AC115" i="5"/>
  <c r="AC111" i="5"/>
  <c r="AC107" i="5"/>
  <c r="AC101" i="5"/>
  <c r="AC165" i="5"/>
  <c r="AC157" i="5"/>
  <c r="AC153" i="5"/>
  <c r="AC125" i="5"/>
  <c r="AC121" i="5"/>
  <c r="AC117" i="5"/>
  <c r="AC97" i="5"/>
  <c r="AC93" i="5"/>
  <c r="AC89" i="5"/>
  <c r="AC85" i="5"/>
  <c r="AC81" i="5"/>
  <c r="AC77" i="5"/>
  <c r="AC73" i="5"/>
  <c r="AC167" i="5"/>
  <c r="AC159" i="5"/>
  <c r="AC149" i="5"/>
  <c r="AC145" i="5"/>
  <c r="AC141" i="5"/>
  <c r="AC137" i="5"/>
  <c r="AC131" i="5"/>
  <c r="AC113" i="5"/>
  <c r="AC109" i="5"/>
  <c r="AC105" i="5"/>
  <c r="AC71" i="5"/>
  <c r="AC151" i="5"/>
  <c r="AC135" i="5"/>
  <c r="AA166" i="5"/>
  <c r="AD166" i="5" s="1"/>
  <c r="AB68" i="5"/>
  <c r="Y166" i="5"/>
  <c r="Y69" i="5" s="1"/>
  <c r="Z68" i="5"/>
  <c r="AA63" i="5"/>
  <c r="AA53" i="5"/>
  <c r="AA49" i="5"/>
  <c r="AA45" i="5"/>
  <c r="AA35" i="5"/>
  <c r="AA31" i="5"/>
  <c r="AA27" i="5"/>
  <c r="AA23" i="5"/>
  <c r="AA19" i="5"/>
  <c r="AA15" i="5"/>
  <c r="AB62" i="5"/>
  <c r="AA59" i="5"/>
  <c r="AA41" i="5"/>
  <c r="AA55" i="5"/>
  <c r="AA51" i="5"/>
  <c r="AA47" i="5"/>
  <c r="AA33" i="5"/>
  <c r="AA29" i="5"/>
  <c r="AA25" i="5"/>
  <c r="AA21" i="5"/>
  <c r="AA17" i="5"/>
  <c r="AA61" i="5"/>
  <c r="AA57" i="5"/>
  <c r="AA39" i="5"/>
  <c r="AA43" i="5"/>
  <c r="AA37" i="5"/>
  <c r="W166" i="5"/>
  <c r="W17" i="5"/>
  <c r="W19" i="5"/>
  <c r="W31" i="5"/>
  <c r="W39" i="5"/>
  <c r="W29" i="5"/>
  <c r="W59" i="5"/>
  <c r="W49" i="5"/>
  <c r="W61" i="5"/>
  <c r="W33" i="5"/>
  <c r="W53" i="5"/>
  <c r="W37" i="5"/>
  <c r="W27" i="5"/>
  <c r="W57" i="5"/>
  <c r="W35" i="5"/>
  <c r="W63" i="5"/>
  <c r="W43" i="5"/>
  <c r="W21" i="5"/>
  <c r="W47" i="5"/>
  <c r="W41" i="5"/>
  <c r="W23" i="5"/>
  <c r="W45" i="5"/>
  <c r="W13" i="5"/>
  <c r="Y171" i="5" l="1"/>
  <c r="AC103" i="5"/>
  <c r="AF19" i="11"/>
  <c r="AD19" i="11"/>
  <c r="AC69" i="5"/>
  <c r="V19" i="11"/>
  <c r="O23" i="12"/>
  <c r="X19" i="11"/>
  <c r="AB19" i="11"/>
  <c r="Z19" i="11"/>
  <c r="O149" i="12"/>
  <c r="O128" i="12"/>
  <c r="AJ19" i="11"/>
  <c r="AH19" i="11"/>
  <c r="Y172" i="5"/>
  <c r="S146" i="12"/>
  <c r="S23" i="12"/>
  <c r="R146" i="12"/>
  <c r="R23" i="12"/>
  <c r="AI69" i="5"/>
  <c r="Q146" i="12"/>
  <c r="Q23" i="12"/>
  <c r="P146" i="12"/>
  <c r="P23" i="12"/>
  <c r="O125" i="12"/>
  <c r="O118" i="12"/>
  <c r="N146" i="12"/>
  <c r="N23" i="12"/>
  <c r="AA69" i="5"/>
  <c r="M146" i="12"/>
  <c r="M23" i="12"/>
  <c r="L146" i="12"/>
  <c r="L23" i="12"/>
  <c r="AO22" i="7"/>
  <c r="AP21" i="7"/>
  <c r="AO31" i="7"/>
  <c r="AM22" i="7"/>
  <c r="AN21" i="7"/>
  <c r="AM31" i="7"/>
  <c r="AK45" i="7"/>
  <c r="AK32" i="7"/>
  <c r="AL31" i="7"/>
  <c r="AI45" i="7"/>
  <c r="AI32" i="7"/>
  <c r="AJ31" i="7"/>
  <c r="AG45" i="7"/>
  <c r="AG32" i="7"/>
  <c r="AH31" i="7"/>
  <c r="AE45" i="7"/>
  <c r="AE32" i="7"/>
  <c r="AF31" i="7"/>
  <c r="AC45" i="7"/>
  <c r="AC32" i="7"/>
  <c r="AD31" i="7"/>
  <c r="AA45" i="7"/>
  <c r="AA32" i="7"/>
  <c r="AB31" i="7"/>
  <c r="Y45" i="7"/>
  <c r="Y32" i="7"/>
  <c r="Z31" i="7"/>
  <c r="W45" i="7"/>
  <c r="W32" i="7"/>
  <c r="AO167" i="5"/>
  <c r="AO159" i="5"/>
  <c r="AO149" i="5"/>
  <c r="AO145" i="5"/>
  <c r="AO141" i="5"/>
  <c r="AO137" i="5"/>
  <c r="AO131" i="5"/>
  <c r="AO113" i="5"/>
  <c r="AO109" i="5"/>
  <c r="AP166" i="5"/>
  <c r="AO163" i="5"/>
  <c r="AO155" i="5"/>
  <c r="AO127" i="5"/>
  <c r="AO123" i="5"/>
  <c r="AO119" i="5"/>
  <c r="AO95" i="5"/>
  <c r="AO91" i="5"/>
  <c r="AO87" i="5"/>
  <c r="AO83" i="5"/>
  <c r="AO79" i="5"/>
  <c r="AO75" i="5"/>
  <c r="AO147" i="5"/>
  <c r="AO143" i="5"/>
  <c r="AO139" i="5"/>
  <c r="AO133" i="5"/>
  <c r="AO115" i="5"/>
  <c r="AO111" i="5"/>
  <c r="AO107" i="5"/>
  <c r="AO101" i="5"/>
  <c r="AO165" i="5"/>
  <c r="AO157" i="5"/>
  <c r="AO153" i="5"/>
  <c r="AO125" i="5"/>
  <c r="AO121" i="5"/>
  <c r="AO97" i="5"/>
  <c r="AO93" i="5"/>
  <c r="AO89" i="5"/>
  <c r="AO85" i="5"/>
  <c r="AO81" i="5"/>
  <c r="AO77" i="5"/>
  <c r="AO105" i="5"/>
  <c r="AO117" i="5"/>
  <c r="AO135" i="5"/>
  <c r="AO73" i="5"/>
  <c r="AO103" i="5"/>
  <c r="AO151" i="5"/>
  <c r="AO129" i="5"/>
  <c r="AO71" i="5"/>
  <c r="AO99" i="5"/>
  <c r="AO69" i="5"/>
  <c r="AM167" i="5"/>
  <c r="AM159" i="5"/>
  <c r="AM149" i="5"/>
  <c r="AM145" i="5"/>
  <c r="AM141" i="5"/>
  <c r="AM137" i="5"/>
  <c r="AM131" i="5"/>
  <c r="AM113" i="5"/>
  <c r="AM109" i="5"/>
  <c r="AN166" i="5"/>
  <c r="AM163" i="5"/>
  <c r="AM155" i="5"/>
  <c r="AM151" i="5"/>
  <c r="AM127" i="5"/>
  <c r="AM123" i="5"/>
  <c r="AM119" i="5"/>
  <c r="AM95" i="5"/>
  <c r="AM91" i="5"/>
  <c r="AM87" i="5"/>
  <c r="AM83" i="5"/>
  <c r="AM79" i="5"/>
  <c r="AM75" i="5"/>
  <c r="AM147" i="5"/>
  <c r="AM143" i="5"/>
  <c r="AM139" i="5"/>
  <c r="AM133" i="5"/>
  <c r="AM115" i="5"/>
  <c r="AM111" i="5"/>
  <c r="AM107" i="5"/>
  <c r="AM101" i="5"/>
  <c r="AM165" i="5"/>
  <c r="AM157" i="5"/>
  <c r="AM153" i="5"/>
  <c r="AM125" i="5"/>
  <c r="AM121" i="5"/>
  <c r="AM97" i="5"/>
  <c r="AM93" i="5"/>
  <c r="AM89" i="5"/>
  <c r="AM85" i="5"/>
  <c r="AM81" i="5"/>
  <c r="AM77" i="5"/>
  <c r="AM73" i="5"/>
  <c r="AM103" i="5"/>
  <c r="AM117" i="5"/>
  <c r="AM105" i="5"/>
  <c r="AM135" i="5"/>
  <c r="AM129" i="5"/>
  <c r="AM71" i="5"/>
  <c r="AM99" i="5"/>
  <c r="AM69" i="5"/>
  <c r="AK167" i="5"/>
  <c r="AK159" i="5"/>
  <c r="AK149" i="5"/>
  <c r="AK145" i="5"/>
  <c r="AK141" i="5"/>
  <c r="AK137" i="5"/>
  <c r="AK131" i="5"/>
  <c r="AK113" i="5"/>
  <c r="AK109" i="5"/>
  <c r="AL166" i="5"/>
  <c r="AK163" i="5"/>
  <c r="AK155" i="5"/>
  <c r="AK127" i="5"/>
  <c r="AK123" i="5"/>
  <c r="AK119" i="5"/>
  <c r="AK95" i="5"/>
  <c r="AK91" i="5"/>
  <c r="AK87" i="5"/>
  <c r="AK83" i="5"/>
  <c r="AK79" i="5"/>
  <c r="AK75" i="5"/>
  <c r="AK147" i="5"/>
  <c r="AK143" i="5"/>
  <c r="AK139" i="5"/>
  <c r="AK133" i="5"/>
  <c r="AK115" i="5"/>
  <c r="AK111" i="5"/>
  <c r="AK107" i="5"/>
  <c r="AK101" i="5"/>
  <c r="AK165" i="5"/>
  <c r="AK157" i="5"/>
  <c r="AK153" i="5"/>
  <c r="AK125" i="5"/>
  <c r="AK121" i="5"/>
  <c r="AK97" i="5"/>
  <c r="AK93" i="5"/>
  <c r="AK89" i="5"/>
  <c r="AK85" i="5"/>
  <c r="AK81" i="5"/>
  <c r="AK77" i="5"/>
  <c r="AK105" i="5"/>
  <c r="AK117" i="5"/>
  <c r="AK135" i="5"/>
  <c r="AK73" i="5"/>
  <c r="AK103" i="5"/>
  <c r="AK151" i="5"/>
  <c r="AK129" i="5"/>
  <c r="AK71" i="5"/>
  <c r="AK99" i="5"/>
  <c r="AK69" i="5"/>
  <c r="AI167" i="5"/>
  <c r="AI149" i="5"/>
  <c r="AI145" i="5"/>
  <c r="AI141" i="5"/>
  <c r="AI131" i="5"/>
  <c r="AI113" i="5"/>
  <c r="AI109" i="5"/>
  <c r="AJ166" i="5"/>
  <c r="AI163" i="5"/>
  <c r="AI155" i="5"/>
  <c r="AI151" i="5"/>
  <c r="AI127" i="5"/>
  <c r="AI123" i="5"/>
  <c r="AI119" i="5"/>
  <c r="AI95" i="5"/>
  <c r="AI91" i="5"/>
  <c r="AI87" i="5"/>
  <c r="AI83" i="5"/>
  <c r="AI79" i="5"/>
  <c r="AI75" i="5"/>
  <c r="AI147" i="5"/>
  <c r="AI143" i="5"/>
  <c r="AI139" i="5"/>
  <c r="AI133" i="5"/>
  <c r="AI115" i="5"/>
  <c r="AI111" i="5"/>
  <c r="AI107" i="5"/>
  <c r="AI101" i="5"/>
  <c r="AI165" i="5"/>
  <c r="AI157" i="5"/>
  <c r="AI153" i="5"/>
  <c r="AI125" i="5"/>
  <c r="AI121" i="5"/>
  <c r="AI97" i="5"/>
  <c r="AI93" i="5"/>
  <c r="AI89" i="5"/>
  <c r="AI85" i="5"/>
  <c r="AI81" i="5"/>
  <c r="AI77" i="5"/>
  <c r="AI105" i="5"/>
  <c r="AI103" i="5"/>
  <c r="AI159" i="5"/>
  <c r="AI135" i="5"/>
  <c r="AI73" i="5"/>
  <c r="AI137" i="5"/>
  <c r="AI117" i="5"/>
  <c r="AI129" i="5"/>
  <c r="AI71" i="5"/>
  <c r="AI99" i="5"/>
  <c r="AG167" i="5"/>
  <c r="AG159" i="5"/>
  <c r="AG149" i="5"/>
  <c r="AG145" i="5"/>
  <c r="AG141" i="5"/>
  <c r="AG137" i="5"/>
  <c r="AG131" i="5"/>
  <c r="AG113" i="5"/>
  <c r="AG109" i="5"/>
  <c r="AH166" i="5"/>
  <c r="AG163" i="5"/>
  <c r="AG155" i="5"/>
  <c r="AG127" i="5"/>
  <c r="AG123" i="5"/>
  <c r="AG119" i="5"/>
  <c r="AG95" i="5"/>
  <c r="AG91" i="5"/>
  <c r="AG87" i="5"/>
  <c r="AG83" i="5"/>
  <c r="AG79" i="5"/>
  <c r="AG75" i="5"/>
  <c r="AG147" i="5"/>
  <c r="AG143" i="5"/>
  <c r="AG139" i="5"/>
  <c r="AG133" i="5"/>
  <c r="AG115" i="5"/>
  <c r="AG111" i="5"/>
  <c r="AG107" i="5"/>
  <c r="AG101" i="5"/>
  <c r="AG165" i="5"/>
  <c r="AG157" i="5"/>
  <c r="AG153" i="5"/>
  <c r="AG125" i="5"/>
  <c r="AG121" i="5"/>
  <c r="AG97" i="5"/>
  <c r="AG93" i="5"/>
  <c r="AG89" i="5"/>
  <c r="AG85" i="5"/>
  <c r="AG81" i="5"/>
  <c r="AG77" i="5"/>
  <c r="AG105" i="5"/>
  <c r="AG117" i="5"/>
  <c r="AG73" i="5"/>
  <c r="AG172" i="5"/>
  <c r="AG103" i="5"/>
  <c r="AG151" i="5"/>
  <c r="AG135" i="5"/>
  <c r="AG129" i="5"/>
  <c r="AG71" i="5"/>
  <c r="AG171" i="5"/>
  <c r="AG99" i="5"/>
  <c r="AG69" i="5"/>
  <c r="AE167" i="5"/>
  <c r="AE159" i="5"/>
  <c r="AE149" i="5"/>
  <c r="AE145" i="5"/>
  <c r="AE141" i="5"/>
  <c r="AE137" i="5"/>
  <c r="AE131" i="5"/>
  <c r="AE113" i="5"/>
  <c r="AE109" i="5"/>
  <c r="AE105" i="5"/>
  <c r="AF166" i="5"/>
  <c r="AE163" i="5"/>
  <c r="AE155" i="5"/>
  <c r="AE151" i="5"/>
  <c r="AE127" i="5"/>
  <c r="AE123" i="5"/>
  <c r="AE119" i="5"/>
  <c r="AE95" i="5"/>
  <c r="AE91" i="5"/>
  <c r="AE87" i="5"/>
  <c r="AE83" i="5"/>
  <c r="AE79" i="5"/>
  <c r="AE75" i="5"/>
  <c r="AE147" i="5"/>
  <c r="AE143" i="5"/>
  <c r="AE139" i="5"/>
  <c r="AE133" i="5"/>
  <c r="AE115" i="5"/>
  <c r="AE111" i="5"/>
  <c r="AE107" i="5"/>
  <c r="AE101" i="5"/>
  <c r="AE165" i="5"/>
  <c r="AE157" i="5"/>
  <c r="AE153" i="5"/>
  <c r="AE125" i="5"/>
  <c r="AE121" i="5"/>
  <c r="AE97" i="5"/>
  <c r="AE93" i="5"/>
  <c r="AE89" i="5"/>
  <c r="AE85" i="5"/>
  <c r="AE81" i="5"/>
  <c r="AE77" i="5"/>
  <c r="AE73" i="5"/>
  <c r="AE103" i="5"/>
  <c r="AE117" i="5"/>
  <c r="AE135" i="5"/>
  <c r="AE129" i="5"/>
  <c r="AE99" i="5"/>
  <c r="AE71" i="5"/>
  <c r="AE69" i="5"/>
  <c r="AA167" i="5"/>
  <c r="AA159" i="5"/>
  <c r="AA149" i="5"/>
  <c r="AA145" i="5"/>
  <c r="AA141" i="5"/>
  <c r="AA137" i="5"/>
  <c r="AA131" i="5"/>
  <c r="AA113" i="5"/>
  <c r="AA109" i="5"/>
  <c r="AB166" i="5"/>
  <c r="AA163" i="5"/>
  <c r="AA155" i="5"/>
  <c r="AA151" i="5"/>
  <c r="AA127" i="5"/>
  <c r="AA123" i="5"/>
  <c r="AA119" i="5"/>
  <c r="AA95" i="5"/>
  <c r="AA91" i="5"/>
  <c r="AA87" i="5"/>
  <c r="AA83" i="5"/>
  <c r="AA79" i="5"/>
  <c r="AA75" i="5"/>
  <c r="AA147" i="5"/>
  <c r="AA143" i="5"/>
  <c r="AA139" i="5"/>
  <c r="AA133" i="5"/>
  <c r="AA115" i="5"/>
  <c r="AA111" i="5"/>
  <c r="AA107" i="5"/>
  <c r="AA101" i="5"/>
  <c r="AA165" i="5"/>
  <c r="AA157" i="5"/>
  <c r="AA153" i="5"/>
  <c r="AA125" i="5"/>
  <c r="AA121" i="5"/>
  <c r="AA97" i="5"/>
  <c r="AA93" i="5"/>
  <c r="AA89" i="5"/>
  <c r="AA85" i="5"/>
  <c r="AA81" i="5"/>
  <c r="AA77" i="5"/>
  <c r="AA73" i="5"/>
  <c r="AA103" i="5"/>
  <c r="AA117" i="5"/>
  <c r="AA105" i="5"/>
  <c r="AA135" i="5"/>
  <c r="AA99" i="5"/>
  <c r="AA71" i="5"/>
  <c r="AA129" i="5"/>
  <c r="Y167" i="5"/>
  <c r="Y159" i="5"/>
  <c r="Y149" i="5"/>
  <c r="Y145" i="5"/>
  <c r="Y141" i="5"/>
  <c r="Y137" i="5"/>
  <c r="Y131" i="5"/>
  <c r="Y113" i="5"/>
  <c r="Y109" i="5"/>
  <c r="Z166" i="5"/>
  <c r="Y163" i="5"/>
  <c r="Y155" i="5"/>
  <c r="Y151" i="5"/>
  <c r="Y127" i="5"/>
  <c r="Y123" i="5"/>
  <c r="Y119" i="5"/>
  <c r="Y95" i="5"/>
  <c r="Y91" i="5"/>
  <c r="Y87" i="5"/>
  <c r="Y83" i="5"/>
  <c r="Y79" i="5"/>
  <c r="Y75" i="5"/>
  <c r="Y147" i="5"/>
  <c r="Y143" i="5"/>
  <c r="Y139" i="5"/>
  <c r="Y133" i="5"/>
  <c r="Y115" i="5"/>
  <c r="Y111" i="5"/>
  <c r="Y107" i="5"/>
  <c r="Y101" i="5"/>
  <c r="Y165" i="5"/>
  <c r="Y157" i="5"/>
  <c r="Y153" i="5"/>
  <c r="Y125" i="5"/>
  <c r="Y121" i="5"/>
  <c r="Y97" i="5"/>
  <c r="Y93" i="5"/>
  <c r="Y89" i="5"/>
  <c r="Y85" i="5"/>
  <c r="Y81" i="5"/>
  <c r="Y77" i="5"/>
  <c r="Y105" i="5"/>
  <c r="Y135" i="5"/>
  <c r="Y103" i="5"/>
  <c r="Y117" i="5"/>
  <c r="Y73" i="5"/>
  <c r="Y129" i="5"/>
  <c r="Y99" i="5"/>
  <c r="Y71" i="5"/>
  <c r="W165" i="5"/>
  <c r="W147" i="5"/>
  <c r="W143" i="5"/>
  <c r="W139" i="5"/>
  <c r="W133" i="5"/>
  <c r="W115" i="5"/>
  <c r="W111" i="5"/>
  <c r="W107" i="5"/>
  <c r="W101" i="5"/>
  <c r="W167" i="5"/>
  <c r="W157" i="5"/>
  <c r="W153" i="5"/>
  <c r="W125" i="5"/>
  <c r="W121" i="5"/>
  <c r="W97" i="5"/>
  <c r="W93" i="5"/>
  <c r="W89" i="5"/>
  <c r="W85" i="5"/>
  <c r="W81" i="5"/>
  <c r="W77" i="5"/>
  <c r="W163" i="5"/>
  <c r="W149" i="5"/>
  <c r="W145" i="5"/>
  <c r="W141" i="5"/>
  <c r="W131" i="5"/>
  <c r="W113" i="5"/>
  <c r="W109" i="5"/>
  <c r="W155" i="5"/>
  <c r="W127" i="5"/>
  <c r="W123" i="5"/>
  <c r="W119" i="5"/>
  <c r="W95" i="5"/>
  <c r="W91" i="5"/>
  <c r="W87" i="5"/>
  <c r="W83" i="5"/>
  <c r="W79" i="5"/>
  <c r="W75" i="5"/>
  <c r="W105" i="5"/>
  <c r="W151" i="5"/>
  <c r="W137" i="5"/>
  <c r="W159" i="5"/>
  <c r="W135" i="5"/>
  <c r="W99" i="5"/>
  <c r="W73" i="5"/>
  <c r="W103" i="5"/>
  <c r="W117" i="5"/>
  <c r="W129" i="5"/>
  <c r="W71" i="5"/>
  <c r="W69" i="5"/>
  <c r="W172" i="5"/>
  <c r="W171" i="5"/>
  <c r="AE172" i="5"/>
  <c r="AE171" i="5"/>
  <c r="AC172" i="5"/>
  <c r="AC171" i="5"/>
  <c r="AA172" i="5"/>
  <c r="AA171" i="5"/>
  <c r="AK172" i="5"/>
  <c r="AK171" i="5"/>
  <c r="AI172" i="5"/>
  <c r="AI171" i="5"/>
  <c r="U155" i="12"/>
  <c r="U129" i="12" s="1"/>
  <c r="T155" i="12"/>
  <c r="T129" i="12" s="1"/>
  <c r="U141" i="12"/>
  <c r="U119" i="12" s="1"/>
  <c r="T141" i="12"/>
  <c r="T119" i="12" s="1"/>
  <c r="U140" i="12"/>
  <c r="U120" i="12" s="1"/>
  <c r="T140" i="12"/>
  <c r="T120" i="12" s="1"/>
  <c r="S118" i="12" l="1"/>
  <c r="S125" i="12"/>
  <c r="R125" i="12"/>
  <c r="R118" i="12"/>
  <c r="Q125" i="12"/>
  <c r="Q118" i="12"/>
  <c r="P125" i="12"/>
  <c r="P118" i="12"/>
  <c r="N125" i="12"/>
  <c r="N118" i="12"/>
  <c r="M125" i="12"/>
  <c r="M118" i="12"/>
  <c r="L125" i="12"/>
  <c r="L118" i="12"/>
  <c r="L158" i="12"/>
  <c r="L113" i="12" s="1"/>
  <c r="L29" i="12"/>
  <c r="L27" i="12"/>
  <c r="L21" i="12"/>
  <c r="N158" i="12"/>
  <c r="N113" i="12" s="1"/>
  <c r="N29" i="12"/>
  <c r="N27" i="12"/>
  <c r="N21" i="12"/>
  <c r="P158" i="12"/>
  <c r="P113" i="12" s="1"/>
  <c r="P29" i="12"/>
  <c r="P27" i="12"/>
  <c r="P21" i="12"/>
  <c r="R158" i="12"/>
  <c r="R113" i="12" s="1"/>
  <c r="R29" i="12"/>
  <c r="R27" i="12"/>
  <c r="R21" i="12"/>
  <c r="M158" i="12"/>
  <c r="M113" i="12" s="1"/>
  <c r="M29" i="12"/>
  <c r="M27" i="12"/>
  <c r="M21" i="12"/>
  <c r="O158" i="12"/>
  <c r="O113" i="12" s="1"/>
  <c r="O29" i="12"/>
  <c r="O27" i="12"/>
  <c r="O21" i="12"/>
  <c r="Q158" i="12"/>
  <c r="Q113" i="12" s="1"/>
  <c r="Q29" i="12"/>
  <c r="Q27" i="12"/>
  <c r="Q21" i="12"/>
  <c r="S158" i="12"/>
  <c r="S113" i="12" s="1"/>
  <c r="S29" i="12"/>
  <c r="S27" i="12"/>
  <c r="S21" i="12"/>
  <c r="AO45" i="7"/>
  <c r="AO32" i="7"/>
  <c r="AP31" i="7"/>
  <c r="AM45" i="7"/>
  <c r="AM32" i="7"/>
  <c r="AN31" i="7"/>
  <c r="AK53" i="7"/>
  <c r="AL45" i="7"/>
  <c r="AK46" i="7"/>
  <c r="AI53" i="7"/>
  <c r="AJ45" i="7"/>
  <c r="AI46" i="7"/>
  <c r="AG53" i="7"/>
  <c r="AH45" i="7"/>
  <c r="AG46" i="7"/>
  <c r="AE53" i="7"/>
  <c r="AF45" i="7"/>
  <c r="AE46" i="7"/>
  <c r="AC53" i="7"/>
  <c r="AD45" i="7"/>
  <c r="AC46" i="7"/>
  <c r="AA53" i="7"/>
  <c r="AB45" i="7"/>
  <c r="AA46" i="7"/>
  <c r="Y53" i="7"/>
  <c r="Z45" i="7"/>
  <c r="Y46" i="7"/>
  <c r="W53" i="7"/>
  <c r="W46" i="7"/>
  <c r="U38" i="12"/>
  <c r="T38" i="12"/>
  <c r="K38" i="12"/>
  <c r="J38" i="12"/>
  <c r="I38" i="12"/>
  <c r="H38" i="12"/>
  <c r="G38" i="12"/>
  <c r="F38" i="12"/>
  <c r="E38" i="12"/>
  <c r="V169" i="5"/>
  <c r="T169" i="5"/>
  <c r="R169" i="5"/>
  <c r="P169" i="5"/>
  <c r="N169" i="5"/>
  <c r="L169" i="5"/>
  <c r="J169" i="5"/>
  <c r="U57" i="7"/>
  <c r="O12" i="11" s="1"/>
  <c r="S57" i="7"/>
  <c r="M12" i="11" s="1"/>
  <c r="Q57" i="7"/>
  <c r="K12" i="11" s="1"/>
  <c r="O57" i="7"/>
  <c r="I12" i="11" s="1"/>
  <c r="M57" i="7"/>
  <c r="G12" i="11" s="1"/>
  <c r="K57" i="7"/>
  <c r="E12" i="11" s="1"/>
  <c r="I57" i="7"/>
  <c r="H57" i="7"/>
  <c r="D12" i="11" l="1"/>
  <c r="X57" i="7"/>
  <c r="M159" i="12"/>
  <c r="M30" i="12"/>
  <c r="M22" i="12"/>
  <c r="O159" i="12"/>
  <c r="O30" i="12"/>
  <c r="O22" i="12"/>
  <c r="Q159" i="12"/>
  <c r="Q30" i="12"/>
  <c r="Q22" i="12"/>
  <c r="S159" i="12"/>
  <c r="S30" i="12"/>
  <c r="S22" i="12"/>
  <c r="L159" i="12"/>
  <c r="L30" i="12"/>
  <c r="L22" i="12"/>
  <c r="N159" i="12"/>
  <c r="N30" i="12"/>
  <c r="N22" i="12"/>
  <c r="P159" i="12"/>
  <c r="P30" i="12"/>
  <c r="P22" i="12"/>
  <c r="R159" i="12"/>
  <c r="R30" i="12"/>
  <c r="R22" i="12"/>
  <c r="AO53" i="7"/>
  <c r="AP45" i="7"/>
  <c r="AO46" i="7"/>
  <c r="AM53" i="7"/>
  <c r="T159" i="12" s="1"/>
  <c r="AN45" i="7"/>
  <c r="AM46" i="7"/>
  <c r="AK79" i="7"/>
  <c r="S160" i="12" s="1"/>
  <c r="AK54" i="7"/>
  <c r="AL53" i="7"/>
  <c r="AI79" i="7"/>
  <c r="R160" i="12" s="1"/>
  <c r="AI54" i="7"/>
  <c r="AJ53" i="7"/>
  <c r="AG79" i="7"/>
  <c r="Q160" i="12" s="1"/>
  <c r="AG54" i="7"/>
  <c r="AH53" i="7"/>
  <c r="AE79" i="7"/>
  <c r="P160" i="12" s="1"/>
  <c r="AE54" i="7"/>
  <c r="AF53" i="7"/>
  <c r="AC79" i="7"/>
  <c r="O160" i="12" s="1"/>
  <c r="AC54" i="7"/>
  <c r="AD53" i="7"/>
  <c r="AA79" i="7"/>
  <c r="N160" i="12" s="1"/>
  <c r="AA54" i="7"/>
  <c r="AB53" i="7"/>
  <c r="Y79" i="7"/>
  <c r="M160" i="12" s="1"/>
  <c r="Y54" i="7"/>
  <c r="Z53" i="7"/>
  <c r="W79" i="7"/>
  <c r="L160" i="12" s="1"/>
  <c r="W54" i="7"/>
  <c r="U154" i="12"/>
  <c r="U145" i="12"/>
  <c r="U144" i="12"/>
  <c r="U121" i="12" s="1"/>
  <c r="U143" i="12"/>
  <c r="T154" i="12"/>
  <c r="T145" i="12"/>
  <c r="T144" i="12"/>
  <c r="T121" i="12" s="1"/>
  <c r="T143" i="12"/>
  <c r="K154" i="12"/>
  <c r="K145" i="12"/>
  <c r="K144" i="12"/>
  <c r="K121" i="12" s="1"/>
  <c r="K143" i="12"/>
  <c r="J154" i="12"/>
  <c r="J145" i="12"/>
  <c r="J144" i="12"/>
  <c r="J121" i="12" s="1"/>
  <c r="J143" i="12"/>
  <c r="I154" i="12"/>
  <c r="I145" i="12"/>
  <c r="I144" i="12"/>
  <c r="I121" i="12" s="1"/>
  <c r="I143" i="12"/>
  <c r="H154" i="12"/>
  <c r="H145" i="12"/>
  <c r="H144" i="12"/>
  <c r="H121" i="12" s="1"/>
  <c r="H143" i="12"/>
  <c r="G154" i="12"/>
  <c r="G145" i="12"/>
  <c r="G144" i="12"/>
  <c r="G121" i="12" s="1"/>
  <c r="G143" i="12"/>
  <c r="F154" i="12"/>
  <c r="F145" i="12"/>
  <c r="F144" i="12"/>
  <c r="F121" i="12" s="1"/>
  <c r="F143" i="12"/>
  <c r="E154" i="12"/>
  <c r="E145" i="12"/>
  <c r="E144" i="12"/>
  <c r="E121" i="12" s="1"/>
  <c r="E143" i="12"/>
  <c r="AO79" i="7" l="1"/>
  <c r="AO54" i="7"/>
  <c r="AP53" i="7"/>
  <c r="U159" i="12"/>
  <c r="AM79" i="7"/>
  <c r="T160" i="12" s="1"/>
  <c r="AM54" i="7"/>
  <c r="AN53" i="7"/>
  <c r="AL79" i="7"/>
  <c r="AK85" i="7"/>
  <c r="AK80" i="7"/>
  <c r="AJ79" i="7"/>
  <c r="AI85" i="7"/>
  <c r="AI80" i="7"/>
  <c r="AH79" i="7"/>
  <c r="AG85" i="7"/>
  <c r="AG80" i="7"/>
  <c r="AF79" i="7"/>
  <c r="AE85" i="7"/>
  <c r="AE80" i="7"/>
  <c r="AD79" i="7"/>
  <c r="AC85" i="7"/>
  <c r="AC80" i="7"/>
  <c r="AB79" i="7"/>
  <c r="AA85" i="7"/>
  <c r="AA80" i="7"/>
  <c r="Z79" i="7"/>
  <c r="Y85" i="7"/>
  <c r="Y80" i="7"/>
  <c r="W85" i="7"/>
  <c r="W80" i="7"/>
  <c r="C7" i="12"/>
  <c r="E7" i="7"/>
  <c r="I42" i="5"/>
  <c r="K42" i="5"/>
  <c r="M42" i="5"/>
  <c r="O42" i="5"/>
  <c r="Q42" i="5"/>
  <c r="S42" i="5"/>
  <c r="U42" i="5"/>
  <c r="K142" i="12" l="1"/>
  <c r="X42" i="5"/>
  <c r="J142" i="12"/>
  <c r="I142" i="12"/>
  <c r="H142" i="12"/>
  <c r="G142" i="12"/>
  <c r="F142" i="12"/>
  <c r="E142" i="12"/>
  <c r="M161" i="12"/>
  <c r="M114" i="12" s="1"/>
  <c r="M28" i="12"/>
  <c r="S11" i="11"/>
  <c r="Y174" i="5"/>
  <c r="Y173" i="5"/>
  <c r="Q161" i="12"/>
  <c r="Q114" i="12" s="1"/>
  <c r="Q28" i="12"/>
  <c r="AA11" i="11"/>
  <c r="AG174" i="5"/>
  <c r="AG173" i="5"/>
  <c r="S161" i="12"/>
  <c r="S114" i="12" s="1"/>
  <c r="S28" i="12"/>
  <c r="AE11" i="11"/>
  <c r="AK174" i="5"/>
  <c r="AK173" i="5"/>
  <c r="Q11" i="11"/>
  <c r="L161" i="12"/>
  <c r="L114" i="12" s="1"/>
  <c r="L28" i="12"/>
  <c r="W174" i="5"/>
  <c r="W173" i="5"/>
  <c r="U11" i="11"/>
  <c r="N161" i="12"/>
  <c r="N114" i="12" s="1"/>
  <c r="N28" i="12"/>
  <c r="AA174" i="5"/>
  <c r="AA173" i="5"/>
  <c r="Y11" i="11"/>
  <c r="P161" i="12"/>
  <c r="P114" i="12" s="1"/>
  <c r="P28" i="12"/>
  <c r="AE174" i="5"/>
  <c r="AE173" i="5"/>
  <c r="AC11" i="11"/>
  <c r="R161" i="12"/>
  <c r="R114" i="12" s="1"/>
  <c r="R28" i="12"/>
  <c r="AI174" i="5"/>
  <c r="AI173" i="5"/>
  <c r="O161" i="12"/>
  <c r="O114" i="12" s="1"/>
  <c r="O28" i="12"/>
  <c r="W11" i="11"/>
  <c r="AC174" i="5"/>
  <c r="AC173" i="5"/>
  <c r="AP79" i="7"/>
  <c r="AO80" i="7"/>
  <c r="AO85" i="7"/>
  <c r="U160" i="12"/>
  <c r="AN79" i="7"/>
  <c r="AM80" i="7"/>
  <c r="AM85" i="7"/>
  <c r="AK86" i="7"/>
  <c r="AL85" i="7"/>
  <c r="AI86" i="7"/>
  <c r="AJ85" i="7"/>
  <c r="AG86" i="7"/>
  <c r="AH85" i="7"/>
  <c r="AE86" i="7"/>
  <c r="AF85" i="7"/>
  <c r="AC86" i="7"/>
  <c r="AD85" i="7"/>
  <c r="AA86" i="7"/>
  <c r="AB85" i="7"/>
  <c r="Y86" i="7"/>
  <c r="Z85" i="7"/>
  <c r="W86" i="7"/>
  <c r="C6" i="12"/>
  <c r="C5" i="12"/>
  <c r="C4" i="12"/>
  <c r="U13" i="12"/>
  <c r="T13" i="12"/>
  <c r="U13" i="7"/>
  <c r="S13" i="7"/>
  <c r="J13" i="12" s="1"/>
  <c r="Q13" i="7"/>
  <c r="I13" i="12" s="1"/>
  <c r="O13" i="7"/>
  <c r="M13" i="7"/>
  <c r="K13" i="7"/>
  <c r="I13" i="7"/>
  <c r="U90" i="7"/>
  <c r="X90" i="7" s="1"/>
  <c r="S90" i="7"/>
  <c r="Q90" i="7"/>
  <c r="O90" i="7"/>
  <c r="M90" i="7"/>
  <c r="K90" i="7"/>
  <c r="I90" i="7"/>
  <c r="U98" i="7"/>
  <c r="S98" i="7"/>
  <c r="S43" i="7" s="1"/>
  <c r="Q98" i="7"/>
  <c r="O98" i="7"/>
  <c r="M98" i="7"/>
  <c r="K98" i="7"/>
  <c r="I98" i="7"/>
  <c r="U106" i="7"/>
  <c r="X106" i="7" s="1"/>
  <c r="S106" i="7"/>
  <c r="Q106" i="7"/>
  <c r="O106" i="7"/>
  <c r="M106" i="7"/>
  <c r="K106" i="7"/>
  <c r="I106" i="7"/>
  <c r="U114" i="7"/>
  <c r="X114" i="7" s="1"/>
  <c r="S114" i="7"/>
  <c r="Q114" i="7"/>
  <c r="O114" i="7"/>
  <c r="M114" i="7"/>
  <c r="K114" i="7"/>
  <c r="I114" i="7"/>
  <c r="H114" i="7"/>
  <c r="H106" i="7"/>
  <c r="H98" i="7"/>
  <c r="H90" i="7"/>
  <c r="H21" i="7"/>
  <c r="H13" i="7"/>
  <c r="U158" i="5"/>
  <c r="S158" i="5"/>
  <c r="Q158" i="5"/>
  <c r="O158" i="5"/>
  <c r="M158" i="5"/>
  <c r="K158" i="5"/>
  <c r="I158" i="5"/>
  <c r="H158" i="5"/>
  <c r="U150" i="5"/>
  <c r="X150" i="5" s="1"/>
  <c r="S150" i="5"/>
  <c r="Q150" i="5"/>
  <c r="O150" i="5"/>
  <c r="M150" i="5"/>
  <c r="K150" i="5"/>
  <c r="I150" i="5"/>
  <c r="H150" i="5"/>
  <c r="U136" i="5"/>
  <c r="X136" i="5" s="1"/>
  <c r="S136" i="5"/>
  <c r="Q136" i="5"/>
  <c r="O136" i="5"/>
  <c r="M136" i="5"/>
  <c r="K136" i="5"/>
  <c r="I136" i="5"/>
  <c r="H136" i="5"/>
  <c r="U116" i="5"/>
  <c r="X116" i="5" s="1"/>
  <c r="S116" i="5"/>
  <c r="Q116" i="5"/>
  <c r="O116" i="5"/>
  <c r="M116" i="5"/>
  <c r="K116" i="5"/>
  <c r="I116" i="5"/>
  <c r="H116" i="5"/>
  <c r="U104" i="5"/>
  <c r="S104" i="5"/>
  <c r="J155" i="12" s="1"/>
  <c r="J129" i="12" s="1"/>
  <c r="Q104" i="5"/>
  <c r="I155" i="12" s="1"/>
  <c r="I129" i="12" s="1"/>
  <c r="O104" i="5"/>
  <c r="H155" i="12" s="1"/>
  <c r="H129" i="12" s="1"/>
  <c r="M104" i="5"/>
  <c r="G155" i="12" s="1"/>
  <c r="G129" i="12" s="1"/>
  <c r="K104" i="5"/>
  <c r="F155" i="12" s="1"/>
  <c r="F129" i="12" s="1"/>
  <c r="I104" i="5"/>
  <c r="E155" i="12" s="1"/>
  <c r="E129" i="12" s="1"/>
  <c r="H104" i="5"/>
  <c r="U72" i="5"/>
  <c r="S72" i="5"/>
  <c r="Q72" i="5"/>
  <c r="O72" i="5"/>
  <c r="M72" i="5"/>
  <c r="K72" i="5"/>
  <c r="I72" i="5"/>
  <c r="H72" i="5"/>
  <c r="U70" i="5"/>
  <c r="S70" i="5"/>
  <c r="U56" i="5"/>
  <c r="S56" i="5"/>
  <c r="S36" i="5" s="1"/>
  <c r="Q56" i="5"/>
  <c r="O56" i="5"/>
  <c r="M56" i="5"/>
  <c r="K56" i="5"/>
  <c r="I56" i="5"/>
  <c r="H56" i="5"/>
  <c r="C35" i="11" s="1"/>
  <c r="U142" i="12"/>
  <c r="T142" i="12"/>
  <c r="H42" i="5"/>
  <c r="U14" i="5"/>
  <c r="X14" i="5" s="1"/>
  <c r="S14" i="5"/>
  <c r="S12" i="5" s="1"/>
  <c r="Q14" i="5"/>
  <c r="Q12" i="5" s="1"/>
  <c r="O14" i="5"/>
  <c r="O12" i="5" s="1"/>
  <c r="M14" i="5"/>
  <c r="K14" i="5"/>
  <c r="I14" i="5"/>
  <c r="H14" i="5"/>
  <c r="H12" i="5" s="1"/>
  <c r="V121" i="7"/>
  <c r="V120" i="7"/>
  <c r="V119" i="7"/>
  <c r="V118" i="7"/>
  <c r="V117" i="7"/>
  <c r="V116" i="7"/>
  <c r="V113" i="7"/>
  <c r="V112" i="7"/>
  <c r="V111" i="7"/>
  <c r="V110" i="7"/>
  <c r="V109" i="7"/>
  <c r="V108" i="7"/>
  <c r="V105" i="7"/>
  <c r="V104" i="7"/>
  <c r="V103" i="7"/>
  <c r="V102" i="7"/>
  <c r="V101" i="7"/>
  <c r="V100" i="7"/>
  <c r="V97" i="7"/>
  <c r="V96" i="7"/>
  <c r="V95" i="7"/>
  <c r="V94" i="7"/>
  <c r="V93" i="7"/>
  <c r="V92" i="7"/>
  <c r="T121" i="7"/>
  <c r="T120" i="7"/>
  <c r="T119" i="7"/>
  <c r="T118" i="7"/>
  <c r="T117" i="7"/>
  <c r="T116" i="7"/>
  <c r="T113" i="7"/>
  <c r="T112" i="7"/>
  <c r="T111" i="7"/>
  <c r="T110" i="7"/>
  <c r="T109" i="7"/>
  <c r="T108" i="7"/>
  <c r="T105" i="7"/>
  <c r="T104" i="7"/>
  <c r="T103" i="7"/>
  <c r="T102" i="7"/>
  <c r="T101" i="7"/>
  <c r="T100" i="7"/>
  <c r="T97" i="7"/>
  <c r="T96" i="7"/>
  <c r="T95" i="7"/>
  <c r="T94" i="7"/>
  <c r="T93" i="7"/>
  <c r="T92" i="7"/>
  <c r="R121" i="7"/>
  <c r="R120" i="7"/>
  <c r="R119" i="7"/>
  <c r="R118" i="7"/>
  <c r="R117" i="7"/>
  <c r="R116" i="7"/>
  <c r="R113" i="7"/>
  <c r="R112" i="7"/>
  <c r="R111" i="7"/>
  <c r="R110" i="7"/>
  <c r="R109" i="7"/>
  <c r="R108" i="7"/>
  <c r="R105" i="7"/>
  <c r="R104" i="7"/>
  <c r="R103" i="7"/>
  <c r="R102" i="7"/>
  <c r="R101" i="7"/>
  <c r="R100" i="7"/>
  <c r="R97" i="7"/>
  <c r="R96" i="7"/>
  <c r="R95" i="7"/>
  <c r="R94" i="7"/>
  <c r="R93" i="7"/>
  <c r="R92" i="7"/>
  <c r="P121" i="7"/>
  <c r="P120" i="7"/>
  <c r="P119" i="7"/>
  <c r="P118" i="7"/>
  <c r="P117" i="7"/>
  <c r="P116" i="7"/>
  <c r="P113" i="7"/>
  <c r="P112" i="7"/>
  <c r="P111" i="7"/>
  <c r="P110" i="7"/>
  <c r="P109" i="7"/>
  <c r="P108" i="7"/>
  <c r="P105" i="7"/>
  <c r="P104" i="7"/>
  <c r="P103" i="7"/>
  <c r="P102" i="7"/>
  <c r="P101" i="7"/>
  <c r="P100" i="7"/>
  <c r="P97" i="7"/>
  <c r="P96" i="7"/>
  <c r="P95" i="7"/>
  <c r="P94" i="7"/>
  <c r="P93" i="7"/>
  <c r="P92" i="7"/>
  <c r="N121" i="7"/>
  <c r="N120" i="7"/>
  <c r="N119" i="7"/>
  <c r="N118" i="7"/>
  <c r="N117" i="7"/>
  <c r="N116" i="7"/>
  <c r="N113" i="7"/>
  <c r="N112" i="7"/>
  <c r="N111" i="7"/>
  <c r="N110" i="7"/>
  <c r="N109" i="7"/>
  <c r="N108" i="7"/>
  <c r="N105" i="7"/>
  <c r="N104" i="7"/>
  <c r="N103" i="7"/>
  <c r="N102" i="7"/>
  <c r="N101" i="7"/>
  <c r="N100" i="7"/>
  <c r="N97" i="7"/>
  <c r="N96" i="7"/>
  <c r="N95" i="7"/>
  <c r="N94" i="7"/>
  <c r="N93" i="7"/>
  <c r="N92" i="7"/>
  <c r="L121" i="7"/>
  <c r="L120" i="7"/>
  <c r="L119" i="7"/>
  <c r="L118" i="7"/>
  <c r="L117" i="7"/>
  <c r="L116" i="7"/>
  <c r="L113" i="7"/>
  <c r="L112" i="7"/>
  <c r="L111" i="7"/>
  <c r="L110" i="7"/>
  <c r="L109" i="7"/>
  <c r="L108" i="7"/>
  <c r="L105" i="7"/>
  <c r="L104" i="7"/>
  <c r="L103" i="7"/>
  <c r="L102" i="7"/>
  <c r="L101" i="7"/>
  <c r="L100" i="7"/>
  <c r="L97" i="7"/>
  <c r="L96" i="7"/>
  <c r="L95" i="7"/>
  <c r="L94" i="7"/>
  <c r="L93" i="7"/>
  <c r="L92" i="7"/>
  <c r="J121" i="7"/>
  <c r="J120" i="7"/>
  <c r="J119" i="7"/>
  <c r="J118" i="7"/>
  <c r="J117" i="7"/>
  <c r="J116" i="7"/>
  <c r="J113" i="7"/>
  <c r="J112" i="7"/>
  <c r="J111" i="7"/>
  <c r="J110" i="7"/>
  <c r="J109" i="7"/>
  <c r="J108" i="7"/>
  <c r="J105" i="7"/>
  <c r="J104" i="7"/>
  <c r="J103" i="7"/>
  <c r="J102" i="7"/>
  <c r="J101" i="7"/>
  <c r="J100" i="7"/>
  <c r="J97" i="7"/>
  <c r="J96" i="7"/>
  <c r="J95" i="7"/>
  <c r="J94" i="7"/>
  <c r="J93" i="7"/>
  <c r="J92" i="7"/>
  <c r="V83" i="7"/>
  <c r="V81" i="7"/>
  <c r="V73" i="7"/>
  <c r="V71" i="7"/>
  <c r="V67" i="7"/>
  <c r="V65" i="7"/>
  <c r="V63" i="7"/>
  <c r="V61" i="7"/>
  <c r="V59" i="7"/>
  <c r="V57" i="7"/>
  <c r="V55" i="7"/>
  <c r="V51" i="7"/>
  <c r="V49" i="7"/>
  <c r="V47" i="7"/>
  <c r="V39" i="7"/>
  <c r="V37" i="7"/>
  <c r="V35" i="7"/>
  <c r="V29" i="7"/>
  <c r="V27" i="7"/>
  <c r="V25" i="7"/>
  <c r="V23" i="7"/>
  <c r="V19" i="7"/>
  <c r="V17" i="7"/>
  <c r="V15" i="7"/>
  <c r="T83" i="7"/>
  <c r="T81" i="7"/>
  <c r="T73" i="7"/>
  <c r="T71" i="7"/>
  <c r="T67" i="7"/>
  <c r="T65" i="7"/>
  <c r="T63" i="7"/>
  <c r="T61" i="7"/>
  <c r="T59" i="7"/>
  <c r="T57" i="7"/>
  <c r="T55" i="7"/>
  <c r="T51" i="7"/>
  <c r="T49" i="7"/>
  <c r="T47" i="7"/>
  <c r="T39" i="7"/>
  <c r="T37" i="7"/>
  <c r="T35" i="7"/>
  <c r="T29" i="7"/>
  <c r="T27" i="7"/>
  <c r="T25" i="7"/>
  <c r="T23" i="7"/>
  <c r="T19" i="7"/>
  <c r="T17" i="7"/>
  <c r="T15" i="7"/>
  <c r="R83" i="7"/>
  <c r="R81" i="7"/>
  <c r="R73" i="7"/>
  <c r="R71" i="7"/>
  <c r="R67" i="7"/>
  <c r="R65" i="7"/>
  <c r="R63" i="7"/>
  <c r="R61" i="7"/>
  <c r="R59" i="7"/>
  <c r="R57" i="7"/>
  <c r="R55" i="7"/>
  <c r="R51" i="7"/>
  <c r="R49" i="7"/>
  <c r="R47" i="7"/>
  <c r="R39" i="7"/>
  <c r="R37" i="7"/>
  <c r="R35" i="7"/>
  <c r="R29" i="7"/>
  <c r="R27" i="7"/>
  <c r="R25" i="7"/>
  <c r="R23" i="7"/>
  <c r="R19" i="7"/>
  <c r="R17" i="7"/>
  <c r="R15" i="7"/>
  <c r="P83" i="7"/>
  <c r="P81" i="7"/>
  <c r="P73" i="7"/>
  <c r="P71" i="7"/>
  <c r="P67" i="7"/>
  <c r="P65" i="7"/>
  <c r="P63" i="7"/>
  <c r="P61" i="7"/>
  <c r="P59" i="7"/>
  <c r="P57" i="7"/>
  <c r="P55" i="7"/>
  <c r="P51" i="7"/>
  <c r="P49" i="7"/>
  <c r="P47" i="7"/>
  <c r="P39" i="7"/>
  <c r="P37" i="7"/>
  <c r="P35" i="7"/>
  <c r="P29" i="7"/>
  <c r="P27" i="7"/>
  <c r="P25" i="7"/>
  <c r="P23" i="7"/>
  <c r="P19" i="7"/>
  <c r="P17" i="7"/>
  <c r="P15" i="7"/>
  <c r="N83" i="7"/>
  <c r="N81" i="7"/>
  <c r="N73" i="7"/>
  <c r="N71" i="7"/>
  <c r="N67" i="7"/>
  <c r="N65" i="7"/>
  <c r="N63" i="7"/>
  <c r="N61" i="7"/>
  <c r="N59" i="7"/>
  <c r="N57" i="7"/>
  <c r="N55" i="7"/>
  <c r="N51" i="7"/>
  <c r="N49" i="7"/>
  <c r="N47" i="7"/>
  <c r="N39" i="7"/>
  <c r="N37" i="7"/>
  <c r="N35" i="7"/>
  <c r="N29" i="7"/>
  <c r="N27" i="7"/>
  <c r="N25" i="7"/>
  <c r="N23" i="7"/>
  <c r="N19" i="7"/>
  <c r="N17" i="7"/>
  <c r="N15" i="7"/>
  <c r="L83" i="7"/>
  <c r="L81" i="7"/>
  <c r="L73" i="7"/>
  <c r="L71" i="7"/>
  <c r="L67" i="7"/>
  <c r="L65" i="7"/>
  <c r="L63" i="7"/>
  <c r="L61" i="7"/>
  <c r="L59" i="7"/>
  <c r="L57" i="7"/>
  <c r="L55" i="7"/>
  <c r="L51" i="7"/>
  <c r="L49" i="7"/>
  <c r="L47" i="7"/>
  <c r="L39" i="7"/>
  <c r="L37" i="7"/>
  <c r="L29" i="7"/>
  <c r="L27" i="7"/>
  <c r="L25" i="7"/>
  <c r="L23" i="7"/>
  <c r="L19" i="7"/>
  <c r="L17" i="7"/>
  <c r="L15" i="7"/>
  <c r="J83" i="7"/>
  <c r="J81" i="7"/>
  <c r="J73" i="7"/>
  <c r="J71" i="7"/>
  <c r="J67" i="7"/>
  <c r="J65" i="7"/>
  <c r="J63" i="7"/>
  <c r="J61" i="7"/>
  <c r="J59" i="7"/>
  <c r="J57" i="7"/>
  <c r="J55" i="7"/>
  <c r="J51" i="7"/>
  <c r="J49" i="7"/>
  <c r="J47" i="7"/>
  <c r="J39" i="7"/>
  <c r="J37" i="7"/>
  <c r="J35" i="7"/>
  <c r="J29" i="7"/>
  <c r="J27" i="7"/>
  <c r="J25" i="7"/>
  <c r="J23" i="7"/>
  <c r="J19" i="7"/>
  <c r="J17" i="7"/>
  <c r="J15" i="7"/>
  <c r="AP10" i="7"/>
  <c r="AO10" i="7"/>
  <c r="AN10" i="7"/>
  <c r="AM10" i="7"/>
  <c r="V10" i="7"/>
  <c r="U10" i="7"/>
  <c r="T10" i="7"/>
  <c r="S10" i="7"/>
  <c r="R10" i="7"/>
  <c r="Q10" i="7"/>
  <c r="P10" i="7"/>
  <c r="O10" i="7"/>
  <c r="N10" i="7"/>
  <c r="M10" i="7"/>
  <c r="L10" i="7"/>
  <c r="K10" i="7"/>
  <c r="J10" i="7"/>
  <c r="I10" i="7"/>
  <c r="H10" i="7"/>
  <c r="AP66" i="5"/>
  <c r="AO66" i="5"/>
  <c r="AN66" i="5"/>
  <c r="AM66" i="5"/>
  <c r="V66" i="5"/>
  <c r="U66" i="5"/>
  <c r="T66" i="5"/>
  <c r="S66" i="5"/>
  <c r="R66" i="5"/>
  <c r="Q66" i="5"/>
  <c r="P66" i="5"/>
  <c r="O66" i="5"/>
  <c r="N66" i="5"/>
  <c r="M66" i="5"/>
  <c r="L66" i="5"/>
  <c r="K66" i="5"/>
  <c r="J66" i="5"/>
  <c r="I66" i="5"/>
  <c r="H66" i="5"/>
  <c r="V164" i="5"/>
  <c r="V162" i="5"/>
  <c r="V160" i="5"/>
  <c r="V156" i="5"/>
  <c r="V154" i="5"/>
  <c r="V152" i="5"/>
  <c r="V148" i="5"/>
  <c r="V146" i="5"/>
  <c r="V144" i="5"/>
  <c r="V142" i="5"/>
  <c r="V140" i="5"/>
  <c r="V138" i="5"/>
  <c r="V132" i="5"/>
  <c r="V130" i="5"/>
  <c r="V126" i="5"/>
  <c r="V124" i="5"/>
  <c r="V122" i="5"/>
  <c r="V120" i="5"/>
  <c r="V118" i="5"/>
  <c r="V114" i="5"/>
  <c r="V112" i="5"/>
  <c r="V110" i="5"/>
  <c r="V108" i="5"/>
  <c r="V106" i="5"/>
  <c r="V100" i="5"/>
  <c r="V96" i="5"/>
  <c r="V94" i="5"/>
  <c r="V92" i="5"/>
  <c r="V90" i="5"/>
  <c r="V88" i="5"/>
  <c r="V86" i="5"/>
  <c r="V84" i="5"/>
  <c r="V82" i="5"/>
  <c r="V80" i="5"/>
  <c r="V78" i="5"/>
  <c r="V76" i="5"/>
  <c r="V74" i="5"/>
  <c r="T164" i="5"/>
  <c r="T162" i="5"/>
  <c r="T160" i="5"/>
  <c r="T156" i="5"/>
  <c r="T154" i="5"/>
  <c r="T152" i="5"/>
  <c r="T148" i="5"/>
  <c r="T146" i="5"/>
  <c r="T144" i="5"/>
  <c r="T142" i="5"/>
  <c r="T140" i="5"/>
  <c r="T138" i="5"/>
  <c r="T132" i="5"/>
  <c r="T130" i="5"/>
  <c r="T126" i="5"/>
  <c r="T124" i="5"/>
  <c r="T122" i="5"/>
  <c r="T120" i="5"/>
  <c r="T118" i="5"/>
  <c r="T114" i="5"/>
  <c r="T112" i="5"/>
  <c r="T110" i="5"/>
  <c r="T108" i="5"/>
  <c r="T106" i="5"/>
  <c r="T100" i="5"/>
  <c r="T96" i="5"/>
  <c r="T94" i="5"/>
  <c r="T92" i="5"/>
  <c r="T90" i="5"/>
  <c r="T88" i="5"/>
  <c r="T86" i="5"/>
  <c r="T84" i="5"/>
  <c r="T82" i="5"/>
  <c r="T80" i="5"/>
  <c r="T78" i="5"/>
  <c r="T76" i="5"/>
  <c r="T74" i="5"/>
  <c r="R164" i="5"/>
  <c r="R162" i="5"/>
  <c r="R160" i="5"/>
  <c r="R156" i="5"/>
  <c r="R154" i="5"/>
  <c r="R152" i="5"/>
  <c r="R148" i="5"/>
  <c r="R146" i="5"/>
  <c r="R144" i="5"/>
  <c r="R142" i="5"/>
  <c r="R140" i="5"/>
  <c r="R138" i="5"/>
  <c r="R132" i="5"/>
  <c r="R130" i="5"/>
  <c r="R126" i="5"/>
  <c r="R124" i="5"/>
  <c r="R122" i="5"/>
  <c r="R120" i="5"/>
  <c r="R118" i="5"/>
  <c r="R114" i="5"/>
  <c r="R112" i="5"/>
  <c r="R110" i="5"/>
  <c r="R108" i="5"/>
  <c r="R106" i="5"/>
  <c r="R100" i="5"/>
  <c r="R96" i="5"/>
  <c r="R94" i="5"/>
  <c r="R92" i="5"/>
  <c r="R90" i="5"/>
  <c r="R88" i="5"/>
  <c r="R86" i="5"/>
  <c r="R84" i="5"/>
  <c r="R82" i="5"/>
  <c r="R80" i="5"/>
  <c r="R78" i="5"/>
  <c r="R76" i="5"/>
  <c r="R74" i="5"/>
  <c r="P164" i="5"/>
  <c r="P162" i="5"/>
  <c r="P160" i="5"/>
  <c r="P156" i="5"/>
  <c r="P154" i="5"/>
  <c r="P152" i="5"/>
  <c r="P150" i="5"/>
  <c r="P148" i="5"/>
  <c r="P146" i="5"/>
  <c r="P144" i="5"/>
  <c r="P142" i="5"/>
  <c r="P140" i="5"/>
  <c r="P138" i="5"/>
  <c r="P132" i="5"/>
  <c r="P130" i="5"/>
  <c r="P126" i="5"/>
  <c r="P124" i="5"/>
  <c r="P122" i="5"/>
  <c r="P120" i="5"/>
  <c r="P118" i="5"/>
  <c r="P114" i="5"/>
  <c r="P112" i="5"/>
  <c r="P110" i="5"/>
  <c r="P108" i="5"/>
  <c r="P106" i="5"/>
  <c r="P100" i="5"/>
  <c r="P96" i="5"/>
  <c r="P94" i="5"/>
  <c r="P92" i="5"/>
  <c r="P90" i="5"/>
  <c r="P88" i="5"/>
  <c r="P86" i="5"/>
  <c r="P84" i="5"/>
  <c r="P82" i="5"/>
  <c r="P80" i="5"/>
  <c r="P78" i="5"/>
  <c r="P76" i="5"/>
  <c r="P74" i="5"/>
  <c r="N164" i="5"/>
  <c r="N162" i="5"/>
  <c r="N160" i="5"/>
  <c r="N156" i="5"/>
  <c r="N154" i="5"/>
  <c r="N152" i="5"/>
  <c r="N148" i="5"/>
  <c r="N146" i="5"/>
  <c r="N144" i="5"/>
  <c r="N142" i="5"/>
  <c r="N140" i="5"/>
  <c r="N138" i="5"/>
  <c r="N132" i="5"/>
  <c r="N130" i="5"/>
  <c r="N126" i="5"/>
  <c r="N124" i="5"/>
  <c r="N122" i="5"/>
  <c r="N120" i="5"/>
  <c r="N118" i="5"/>
  <c r="N114" i="5"/>
  <c r="N112" i="5"/>
  <c r="N110" i="5"/>
  <c r="N108" i="5"/>
  <c r="N106" i="5"/>
  <c r="N100" i="5"/>
  <c r="N96" i="5"/>
  <c r="N94" i="5"/>
  <c r="N92" i="5"/>
  <c r="N90" i="5"/>
  <c r="N88" i="5"/>
  <c r="N86" i="5"/>
  <c r="N82" i="5"/>
  <c r="N80" i="5"/>
  <c r="N78" i="5"/>
  <c r="N76" i="5"/>
  <c r="N74" i="5"/>
  <c r="L164" i="5"/>
  <c r="L162" i="5"/>
  <c r="L160" i="5"/>
  <c r="L156" i="5"/>
  <c r="L154" i="5"/>
  <c r="L152" i="5"/>
  <c r="L148" i="5"/>
  <c r="L146" i="5"/>
  <c r="L144" i="5"/>
  <c r="L142" i="5"/>
  <c r="L140" i="5"/>
  <c r="L138" i="5"/>
  <c r="L132" i="5"/>
  <c r="L130" i="5"/>
  <c r="L126" i="5"/>
  <c r="L124" i="5"/>
  <c r="L122" i="5"/>
  <c r="L120" i="5"/>
  <c r="L118" i="5"/>
  <c r="L114" i="5"/>
  <c r="L112" i="5"/>
  <c r="L110" i="5"/>
  <c r="L108" i="5"/>
  <c r="L106" i="5"/>
  <c r="L100" i="5"/>
  <c r="L96" i="5"/>
  <c r="L94" i="5"/>
  <c r="L92" i="5"/>
  <c r="L90" i="5"/>
  <c r="L88" i="5"/>
  <c r="L86" i="5"/>
  <c r="L84" i="5"/>
  <c r="L82" i="5"/>
  <c r="L80" i="5"/>
  <c r="L78" i="5"/>
  <c r="L76" i="5"/>
  <c r="L74" i="5"/>
  <c r="V60" i="5"/>
  <c r="V58" i="5"/>
  <c r="V54" i="5"/>
  <c r="V52" i="5"/>
  <c r="V50" i="5"/>
  <c r="V48" i="5"/>
  <c r="V46" i="5"/>
  <c r="V44" i="5"/>
  <c r="V40" i="5"/>
  <c r="V38" i="5"/>
  <c r="V34" i="5"/>
  <c r="V32" i="5"/>
  <c r="V30" i="5"/>
  <c r="V28" i="5"/>
  <c r="V26" i="5"/>
  <c r="V24" i="5"/>
  <c r="V22" i="5"/>
  <c r="V20" i="5"/>
  <c r="V18" i="5"/>
  <c r="V16" i="5"/>
  <c r="T60" i="5"/>
  <c r="T58" i="5"/>
  <c r="T54" i="5"/>
  <c r="T52" i="5"/>
  <c r="T50" i="5"/>
  <c r="T48" i="5"/>
  <c r="T46" i="5"/>
  <c r="T44" i="5"/>
  <c r="T40" i="5"/>
  <c r="T38" i="5"/>
  <c r="T34" i="5"/>
  <c r="T32" i="5"/>
  <c r="T30" i="5"/>
  <c r="T28" i="5"/>
  <c r="T26" i="5"/>
  <c r="T24" i="5"/>
  <c r="T22" i="5"/>
  <c r="T20" i="5"/>
  <c r="T18" i="5"/>
  <c r="T16" i="5"/>
  <c r="R60" i="5"/>
  <c r="R58" i="5"/>
  <c r="R54" i="5"/>
  <c r="R52" i="5"/>
  <c r="R50" i="5"/>
  <c r="R48" i="5"/>
  <c r="R46" i="5"/>
  <c r="R44" i="5"/>
  <c r="R40" i="5"/>
  <c r="R38" i="5"/>
  <c r="R34" i="5"/>
  <c r="R32" i="5"/>
  <c r="R30" i="5"/>
  <c r="R28" i="5"/>
  <c r="R26" i="5"/>
  <c r="R24" i="5"/>
  <c r="R22" i="5"/>
  <c r="R20" i="5"/>
  <c r="R18" i="5"/>
  <c r="R16" i="5"/>
  <c r="P60" i="5"/>
  <c r="P58" i="5"/>
  <c r="P54" i="5"/>
  <c r="P52" i="5"/>
  <c r="P50" i="5"/>
  <c r="P48" i="5"/>
  <c r="P46" i="5"/>
  <c r="P44" i="5"/>
  <c r="P40" i="5"/>
  <c r="P38" i="5"/>
  <c r="P34" i="5"/>
  <c r="P32" i="5"/>
  <c r="P30" i="5"/>
  <c r="P28" i="5"/>
  <c r="P26" i="5"/>
  <c r="P24" i="5"/>
  <c r="P22" i="5"/>
  <c r="P20" i="5"/>
  <c r="P18" i="5"/>
  <c r="P16" i="5"/>
  <c r="N60" i="5"/>
  <c r="N58" i="5"/>
  <c r="N54" i="5"/>
  <c r="N52" i="5"/>
  <c r="N50" i="5"/>
  <c r="N48" i="5"/>
  <c r="N46" i="5"/>
  <c r="N44" i="5"/>
  <c r="N40" i="5"/>
  <c r="N38" i="5"/>
  <c r="N34" i="5"/>
  <c r="N32" i="5"/>
  <c r="N30" i="5"/>
  <c r="N28" i="5"/>
  <c r="N26" i="5"/>
  <c r="N24" i="5"/>
  <c r="N22" i="5"/>
  <c r="N20" i="5"/>
  <c r="N18" i="5"/>
  <c r="N16" i="5"/>
  <c r="L60" i="5"/>
  <c r="L58" i="5"/>
  <c r="L54" i="5"/>
  <c r="L52" i="5"/>
  <c r="L50" i="5"/>
  <c r="L48" i="5"/>
  <c r="L46" i="5"/>
  <c r="L44" i="5"/>
  <c r="L40" i="5"/>
  <c r="L38" i="5"/>
  <c r="L34" i="5"/>
  <c r="L32" i="5"/>
  <c r="L30" i="5"/>
  <c r="L28" i="5"/>
  <c r="L26" i="5"/>
  <c r="L24" i="5"/>
  <c r="L22" i="5"/>
  <c r="L20" i="5"/>
  <c r="L18" i="5"/>
  <c r="L16" i="5"/>
  <c r="J164" i="5"/>
  <c r="J162" i="5"/>
  <c r="J160" i="5"/>
  <c r="J156" i="5"/>
  <c r="J154" i="5"/>
  <c r="J152" i="5"/>
  <c r="J150" i="5"/>
  <c r="J148" i="5"/>
  <c r="J146" i="5"/>
  <c r="J144" i="5"/>
  <c r="J142" i="5"/>
  <c r="J140" i="5"/>
  <c r="J138" i="5"/>
  <c r="J132" i="5"/>
  <c r="J130" i="5"/>
  <c r="J126" i="5"/>
  <c r="J124" i="5"/>
  <c r="J122" i="5"/>
  <c r="J120" i="5"/>
  <c r="J118" i="5"/>
  <c r="J114" i="5"/>
  <c r="J112" i="5"/>
  <c r="J110" i="5"/>
  <c r="J108" i="5"/>
  <c r="J106" i="5"/>
  <c r="J100" i="5"/>
  <c r="J96" i="5"/>
  <c r="J94" i="5"/>
  <c r="J92" i="5"/>
  <c r="J90" i="5"/>
  <c r="J86" i="5"/>
  <c r="J84" i="5"/>
  <c r="J82" i="5"/>
  <c r="J80" i="5"/>
  <c r="J78" i="5"/>
  <c r="J76" i="5"/>
  <c r="J74" i="5"/>
  <c r="J60" i="5"/>
  <c r="J58" i="5"/>
  <c r="J54" i="5"/>
  <c r="J52" i="5"/>
  <c r="J50" i="5"/>
  <c r="J48" i="5"/>
  <c r="J46" i="5"/>
  <c r="J44" i="5"/>
  <c r="J40" i="5"/>
  <c r="J38" i="5"/>
  <c r="J34" i="5"/>
  <c r="J32" i="5"/>
  <c r="J30" i="5"/>
  <c r="J28" i="5"/>
  <c r="J26" i="5"/>
  <c r="J24" i="5"/>
  <c r="J22" i="5"/>
  <c r="J20" i="5"/>
  <c r="J18" i="5"/>
  <c r="J16" i="5"/>
  <c r="E6" i="7"/>
  <c r="E5" i="7"/>
  <c r="P116" i="5" l="1"/>
  <c r="T116" i="5"/>
  <c r="O102" i="5"/>
  <c r="N150" i="5"/>
  <c r="O32" i="11"/>
  <c r="X70" i="5"/>
  <c r="Q32" i="11"/>
  <c r="J140" i="12"/>
  <c r="J120" i="12" s="1"/>
  <c r="H13" i="12"/>
  <c r="G13" i="12"/>
  <c r="F13" i="12"/>
  <c r="E13" i="12"/>
  <c r="L72" i="5"/>
  <c r="O36" i="5"/>
  <c r="M12" i="5"/>
  <c r="I21" i="11" s="1"/>
  <c r="K12" i="5"/>
  <c r="F141" i="12" s="1"/>
  <c r="F119" i="12" s="1"/>
  <c r="I12" i="5"/>
  <c r="E141" i="12" s="1"/>
  <c r="E119" i="12" s="1"/>
  <c r="H36" i="5"/>
  <c r="U43" i="7"/>
  <c r="X43" i="7" s="1"/>
  <c r="X98" i="7"/>
  <c r="K13" i="12"/>
  <c r="X13" i="7"/>
  <c r="X158" i="5"/>
  <c r="X104" i="5"/>
  <c r="K155" i="12"/>
  <c r="K129" i="12" s="1"/>
  <c r="H152" i="12"/>
  <c r="X72" i="5"/>
  <c r="Q70" i="5"/>
  <c r="M70" i="5"/>
  <c r="N72" i="5"/>
  <c r="I70" i="5"/>
  <c r="U36" i="5"/>
  <c r="Q17" i="11" s="1"/>
  <c r="X56" i="5"/>
  <c r="R56" i="5"/>
  <c r="I36" i="5"/>
  <c r="U12" i="5"/>
  <c r="J141" i="12"/>
  <c r="J119" i="12" s="1"/>
  <c r="M21" i="11"/>
  <c r="I141" i="12"/>
  <c r="I119" i="12" s="1"/>
  <c r="K21" i="11"/>
  <c r="H141" i="12"/>
  <c r="H119" i="12" s="1"/>
  <c r="X11" i="11"/>
  <c r="W15" i="11"/>
  <c r="Z11" i="11"/>
  <c r="Y15" i="11"/>
  <c r="Q15" i="11"/>
  <c r="AB11" i="11"/>
  <c r="AA15" i="11"/>
  <c r="AG11" i="11"/>
  <c r="AM174" i="5"/>
  <c r="AM173" i="5"/>
  <c r="AI11" i="11"/>
  <c r="AO174" i="5"/>
  <c r="AO173" i="5"/>
  <c r="AD11" i="11"/>
  <c r="AC15" i="11"/>
  <c r="V11" i="11"/>
  <c r="U15" i="11"/>
  <c r="AF11" i="11"/>
  <c r="AE15" i="11"/>
  <c r="T11" i="11"/>
  <c r="S15" i="11"/>
  <c r="H9" i="5"/>
  <c r="D9" i="11"/>
  <c r="D76" i="11" s="1"/>
  <c r="AO86" i="7"/>
  <c r="AP85" i="7"/>
  <c r="U161" i="12"/>
  <c r="U114" i="12" s="1"/>
  <c r="AM86" i="7"/>
  <c r="AN85" i="7"/>
  <c r="T161" i="12"/>
  <c r="T114" i="12" s="1"/>
  <c r="E10" i="12"/>
  <c r="E110" i="12" s="1"/>
  <c r="E116" i="12" s="1"/>
  <c r="E123" i="12" s="1"/>
  <c r="E131" i="12" s="1"/>
  <c r="R106" i="7"/>
  <c r="J116" i="5"/>
  <c r="Q102" i="5"/>
  <c r="R102" i="5" s="1"/>
  <c r="V116" i="5"/>
  <c r="H102" i="5"/>
  <c r="H98" i="5" s="1"/>
  <c r="T152" i="12"/>
  <c r="H134" i="5"/>
  <c r="R136" i="5"/>
  <c r="U148" i="12"/>
  <c r="U127" i="12" s="1"/>
  <c r="U152" i="12"/>
  <c r="J56" i="5"/>
  <c r="R116" i="5"/>
  <c r="L116" i="5"/>
  <c r="L150" i="5"/>
  <c r="K150" i="12"/>
  <c r="K126" i="12" s="1"/>
  <c r="K151" i="12"/>
  <c r="I102" i="5"/>
  <c r="N116" i="5"/>
  <c r="U150" i="12"/>
  <c r="U126" i="12" s="1"/>
  <c r="U151" i="12"/>
  <c r="L56" i="5"/>
  <c r="J150" i="12"/>
  <c r="J126" i="12" s="1"/>
  <c r="J151" i="12"/>
  <c r="T150" i="5"/>
  <c r="V150" i="5"/>
  <c r="Q36" i="5"/>
  <c r="P56" i="5"/>
  <c r="J72" i="5"/>
  <c r="R72" i="5"/>
  <c r="R150" i="5"/>
  <c r="N56" i="5"/>
  <c r="V70" i="5"/>
  <c r="V72" i="5"/>
  <c r="P72" i="5"/>
  <c r="K70" i="5"/>
  <c r="R104" i="5"/>
  <c r="P104" i="5"/>
  <c r="V136" i="5"/>
  <c r="V158" i="5"/>
  <c r="R158" i="5"/>
  <c r="N158" i="5"/>
  <c r="T158" i="5"/>
  <c r="P158" i="5"/>
  <c r="L158" i="5"/>
  <c r="N106" i="7"/>
  <c r="P114" i="7"/>
  <c r="V106" i="7"/>
  <c r="L98" i="7"/>
  <c r="R90" i="7"/>
  <c r="J90" i="7"/>
  <c r="J114" i="7"/>
  <c r="R114" i="7"/>
  <c r="P106" i="7"/>
  <c r="N98" i="7"/>
  <c r="V98" i="7"/>
  <c r="L90" i="7"/>
  <c r="T90" i="7"/>
  <c r="L104" i="5"/>
  <c r="J98" i="7"/>
  <c r="J106" i="7"/>
  <c r="T106" i="7"/>
  <c r="P90" i="7"/>
  <c r="L106" i="7"/>
  <c r="L114" i="7"/>
  <c r="T114" i="7"/>
  <c r="P98" i="7"/>
  <c r="T98" i="7"/>
  <c r="N90" i="7"/>
  <c r="V90" i="7"/>
  <c r="R98" i="7"/>
  <c r="N114" i="7"/>
  <c r="V114" i="7"/>
  <c r="T136" i="5"/>
  <c r="S102" i="5"/>
  <c r="M102" i="5"/>
  <c r="U102" i="5"/>
  <c r="N104" i="5"/>
  <c r="T104" i="5"/>
  <c r="K102" i="5"/>
  <c r="V104" i="5"/>
  <c r="O98" i="5"/>
  <c r="O70" i="5"/>
  <c r="T72" i="5"/>
  <c r="H70" i="5"/>
  <c r="T56" i="5"/>
  <c r="V56" i="5"/>
  <c r="K36" i="5"/>
  <c r="M36" i="5"/>
  <c r="E4" i="7"/>
  <c r="K32" i="11" l="1"/>
  <c r="G32" i="11"/>
  <c r="I150" i="12"/>
  <c r="I126" i="12" s="1"/>
  <c r="M32" i="11"/>
  <c r="G150" i="12"/>
  <c r="G126" i="12" s="1"/>
  <c r="I32" i="11"/>
  <c r="E150" i="12"/>
  <c r="E126" i="12" s="1"/>
  <c r="E32" i="11"/>
  <c r="D32" i="11"/>
  <c r="X36" i="5"/>
  <c r="K140" i="12"/>
  <c r="K120" i="12" s="1"/>
  <c r="O17" i="11"/>
  <c r="D17" i="11"/>
  <c r="I140" i="12"/>
  <c r="I120" i="12" s="1"/>
  <c r="M17" i="11"/>
  <c r="H140" i="12"/>
  <c r="H120" i="12" s="1"/>
  <c r="K17" i="11"/>
  <c r="G140" i="12"/>
  <c r="G120" i="12" s="1"/>
  <c r="I17" i="11"/>
  <c r="F140" i="12"/>
  <c r="F120" i="12" s="1"/>
  <c r="G17" i="11"/>
  <c r="E140" i="12"/>
  <c r="E120" i="12" s="1"/>
  <c r="E17" i="11"/>
  <c r="G141" i="12"/>
  <c r="G119" i="12" s="1"/>
  <c r="G21" i="11"/>
  <c r="E21" i="11"/>
  <c r="D21" i="11"/>
  <c r="X102" i="5"/>
  <c r="I152" i="12"/>
  <c r="Q98" i="5"/>
  <c r="F152" i="12"/>
  <c r="J70" i="5"/>
  <c r="G151" i="12"/>
  <c r="T70" i="5"/>
  <c r="I151" i="12"/>
  <c r="E151" i="12"/>
  <c r="Q21" i="11"/>
  <c r="X12" i="5"/>
  <c r="K141" i="12"/>
  <c r="K119" i="12" s="1"/>
  <c r="O21" i="11"/>
  <c r="N21" i="11"/>
  <c r="L21" i="11"/>
  <c r="S20" i="11"/>
  <c r="T15" i="11"/>
  <c r="AF15" i="11"/>
  <c r="AE20" i="11"/>
  <c r="V15" i="11"/>
  <c r="U20" i="11"/>
  <c r="AD15" i="11"/>
  <c r="AC20" i="11"/>
  <c r="AJ11" i="11"/>
  <c r="AI15" i="11"/>
  <c r="AA20" i="11"/>
  <c r="AB15" i="11"/>
  <c r="Z15" i="11"/>
  <c r="Y20" i="11"/>
  <c r="X15" i="11"/>
  <c r="W20" i="11"/>
  <c r="AH11" i="11"/>
  <c r="AG15" i="11"/>
  <c r="E139" i="12"/>
  <c r="T148" i="12"/>
  <c r="T127" i="12" s="1"/>
  <c r="M98" i="5"/>
  <c r="I29" i="11" s="1"/>
  <c r="G152" i="12"/>
  <c r="H148" i="12"/>
  <c r="H127" i="12" s="1"/>
  <c r="V102" i="5"/>
  <c r="J152" i="12"/>
  <c r="U15" i="12"/>
  <c r="I98" i="5"/>
  <c r="E152" i="12"/>
  <c r="H150" i="12"/>
  <c r="H126" i="12" s="1"/>
  <c r="H151" i="12"/>
  <c r="T150" i="12"/>
  <c r="T126" i="12" s="1"/>
  <c r="T151" i="12"/>
  <c r="T15" i="12"/>
  <c r="U98" i="5"/>
  <c r="K152" i="12"/>
  <c r="N70" i="5"/>
  <c r="F150" i="12"/>
  <c r="F126" i="12" s="1"/>
  <c r="F151" i="12"/>
  <c r="P70" i="5"/>
  <c r="L70" i="5"/>
  <c r="S98" i="5"/>
  <c r="H15" i="12"/>
  <c r="N102" i="5"/>
  <c r="P102" i="5"/>
  <c r="T102" i="5"/>
  <c r="L102" i="5"/>
  <c r="K98" i="5"/>
  <c r="R70" i="5"/>
  <c r="H9" i="7"/>
  <c r="H89" i="7" s="1"/>
  <c r="H65" i="5"/>
  <c r="P136" i="5"/>
  <c r="N136" i="5"/>
  <c r="J136" i="5"/>
  <c r="Q68" i="5"/>
  <c r="K68" i="5"/>
  <c r="T42" i="5"/>
  <c r="P42" i="5"/>
  <c r="L42" i="5"/>
  <c r="H75" i="7"/>
  <c r="H77" i="7"/>
  <c r="H41" i="7"/>
  <c r="H33" i="7"/>
  <c r="O43" i="7"/>
  <c r="M43" i="7"/>
  <c r="K43" i="7"/>
  <c r="Q41" i="7"/>
  <c r="O41" i="7"/>
  <c r="K41" i="7"/>
  <c r="U77" i="7"/>
  <c r="X77" i="7" s="1"/>
  <c r="S77" i="7"/>
  <c r="Q77" i="7"/>
  <c r="O77" i="7"/>
  <c r="M77" i="7"/>
  <c r="K77" i="7"/>
  <c r="U75" i="7"/>
  <c r="X75" i="7" s="1"/>
  <c r="S75" i="7"/>
  <c r="Q75" i="7"/>
  <c r="O75" i="7"/>
  <c r="M75" i="7"/>
  <c r="K75" i="7"/>
  <c r="Q43" i="7"/>
  <c r="U41" i="7"/>
  <c r="X41" i="7" s="1"/>
  <c r="S41" i="7"/>
  <c r="M41" i="7"/>
  <c r="U33" i="7"/>
  <c r="X33" i="7" s="1"/>
  <c r="S33" i="7"/>
  <c r="Q33" i="7"/>
  <c r="O33" i="7"/>
  <c r="M33" i="7"/>
  <c r="K33" i="7"/>
  <c r="I33" i="7"/>
  <c r="H68" i="5"/>
  <c r="J104" i="5"/>
  <c r="I41" i="7"/>
  <c r="I43" i="7"/>
  <c r="I75" i="7"/>
  <c r="I77" i="7"/>
  <c r="X98" i="5" l="1"/>
  <c r="O29" i="11"/>
  <c r="Q29" i="11"/>
  <c r="J148" i="12"/>
  <c r="J127" i="12" s="1"/>
  <c r="M29" i="11"/>
  <c r="G148" i="12"/>
  <c r="G127" i="12" s="1"/>
  <c r="G29" i="11"/>
  <c r="I148" i="12"/>
  <c r="I127" i="12" s="1"/>
  <c r="K29" i="11"/>
  <c r="D29" i="11"/>
  <c r="E29" i="11"/>
  <c r="T21" i="11"/>
  <c r="J21" i="11"/>
  <c r="H21" i="11"/>
  <c r="F21" i="11"/>
  <c r="R98" i="5"/>
  <c r="I15" i="12"/>
  <c r="R21" i="11"/>
  <c r="P21" i="11"/>
  <c r="AH15" i="11"/>
  <c r="AG20" i="11"/>
  <c r="Y22" i="11"/>
  <c r="Y31" i="11" s="1"/>
  <c r="Z20" i="11"/>
  <c r="AJ15" i="11"/>
  <c r="AI20" i="11"/>
  <c r="AC22" i="11"/>
  <c r="AC31" i="11" s="1"/>
  <c r="AD20" i="11"/>
  <c r="U22" i="11"/>
  <c r="U31" i="11" s="1"/>
  <c r="V20" i="11"/>
  <c r="AA22" i="11"/>
  <c r="AA31" i="11" s="1"/>
  <c r="AB20" i="11"/>
  <c r="S22" i="11"/>
  <c r="S31" i="11" s="1"/>
  <c r="W22" i="11"/>
  <c r="W31" i="11" s="1"/>
  <c r="X20" i="11"/>
  <c r="AE22" i="11"/>
  <c r="AE31" i="11" s="1"/>
  <c r="AF20" i="11"/>
  <c r="J15" i="12"/>
  <c r="G15" i="12"/>
  <c r="P98" i="5"/>
  <c r="E148" i="12"/>
  <c r="E127" i="12" s="1"/>
  <c r="E15" i="12"/>
  <c r="F15" i="12"/>
  <c r="F148" i="12"/>
  <c r="F127" i="12" s="1"/>
  <c r="K148" i="12"/>
  <c r="K127" i="12" s="1"/>
  <c r="K15" i="12"/>
  <c r="L33" i="7"/>
  <c r="T98" i="5"/>
  <c r="V98" i="5"/>
  <c r="P33" i="7"/>
  <c r="K69" i="7"/>
  <c r="V43" i="7"/>
  <c r="L41" i="7"/>
  <c r="R33" i="7"/>
  <c r="T41" i="7"/>
  <c r="J41" i="7"/>
  <c r="T33" i="7"/>
  <c r="N75" i="7"/>
  <c r="P43" i="7"/>
  <c r="J33" i="7"/>
  <c r="N33" i="7"/>
  <c r="V33" i="7"/>
  <c r="R43" i="7"/>
  <c r="L77" i="7"/>
  <c r="T77" i="7"/>
  <c r="J77" i="7"/>
  <c r="V75" i="7"/>
  <c r="N41" i="7"/>
  <c r="L43" i="7"/>
  <c r="V41" i="7"/>
  <c r="P41" i="7"/>
  <c r="R41" i="7"/>
  <c r="T43" i="7"/>
  <c r="N43" i="7"/>
  <c r="U69" i="7"/>
  <c r="X69" i="7" s="1"/>
  <c r="Q69" i="7"/>
  <c r="R75" i="7"/>
  <c r="J75" i="7"/>
  <c r="L75" i="7"/>
  <c r="T75" i="7"/>
  <c r="P75" i="7"/>
  <c r="M69" i="7"/>
  <c r="N77" i="7"/>
  <c r="V77" i="7"/>
  <c r="S69" i="7"/>
  <c r="P77" i="7"/>
  <c r="R77" i="7"/>
  <c r="H128" i="5"/>
  <c r="J158" i="5"/>
  <c r="L98" i="5"/>
  <c r="N98" i="5"/>
  <c r="N42" i="5"/>
  <c r="V42" i="5"/>
  <c r="J42" i="5"/>
  <c r="R42" i="5"/>
  <c r="H12" i="7"/>
  <c r="I69" i="7"/>
  <c r="O69" i="7"/>
  <c r="L136" i="5"/>
  <c r="U134" i="5"/>
  <c r="R36" i="5"/>
  <c r="Q134" i="5"/>
  <c r="H69" i="7"/>
  <c r="H43" i="7"/>
  <c r="O134" i="5"/>
  <c r="S134" i="5"/>
  <c r="S68" i="5"/>
  <c r="T68" i="5" s="1"/>
  <c r="I9" i="7"/>
  <c r="I89" i="7" s="1"/>
  <c r="I65" i="5"/>
  <c r="J36" i="5"/>
  <c r="O68" i="5"/>
  <c r="M68" i="5"/>
  <c r="N68" i="5" s="1"/>
  <c r="U68" i="5"/>
  <c r="X68" i="5" s="1"/>
  <c r="V36" i="5"/>
  <c r="I134" i="5"/>
  <c r="M134" i="5"/>
  <c r="K134" i="5"/>
  <c r="X30" i="11" l="1"/>
  <c r="AD30" i="11"/>
  <c r="AF30" i="11"/>
  <c r="H42" i="7"/>
  <c r="H50" i="7"/>
  <c r="H48" i="7"/>
  <c r="AB29" i="11"/>
  <c r="V29" i="11"/>
  <c r="X29" i="11"/>
  <c r="AD29" i="11"/>
  <c r="Z29" i="11"/>
  <c r="AF29" i="11"/>
  <c r="T29" i="11"/>
  <c r="K153" i="12"/>
  <c r="X134" i="5"/>
  <c r="Q28" i="11"/>
  <c r="Q26" i="11" s="1"/>
  <c r="T26" i="11" s="1"/>
  <c r="J153" i="12"/>
  <c r="O28" i="11"/>
  <c r="O26" i="11" s="1"/>
  <c r="I153" i="12"/>
  <c r="M28" i="11"/>
  <c r="M26" i="11" s="1"/>
  <c r="H153" i="12"/>
  <c r="K28" i="11"/>
  <c r="K26" i="11" s="1"/>
  <c r="G153" i="12"/>
  <c r="I28" i="11"/>
  <c r="I26" i="11" s="1"/>
  <c r="F153" i="12"/>
  <c r="G28" i="11"/>
  <c r="G26" i="11" s="1"/>
  <c r="E153" i="12"/>
  <c r="E28" i="11"/>
  <c r="E26" i="11" s="1"/>
  <c r="D28" i="11"/>
  <c r="D26" i="11" s="1"/>
  <c r="AF22" i="11"/>
  <c r="S162" i="12"/>
  <c r="S133" i="12" s="1"/>
  <c r="X22" i="11"/>
  <c r="O162" i="12"/>
  <c r="O133" i="12" s="1"/>
  <c r="M162" i="12"/>
  <c r="M133" i="12" s="1"/>
  <c r="Q162" i="12"/>
  <c r="Q133" i="12" s="1"/>
  <c r="AB22" i="11"/>
  <c r="R162" i="12"/>
  <c r="R133" i="12" s="1"/>
  <c r="AD22" i="11"/>
  <c r="P162" i="12"/>
  <c r="P133" i="12" s="1"/>
  <c r="Z22" i="11"/>
  <c r="AI22" i="11"/>
  <c r="AI31" i="11" s="1"/>
  <c r="AJ20" i="11"/>
  <c r="AG22" i="11"/>
  <c r="AG31" i="11" s="1"/>
  <c r="AH20" i="11"/>
  <c r="N162" i="12"/>
  <c r="N133" i="12" s="1"/>
  <c r="V22" i="11"/>
  <c r="P68" i="5"/>
  <c r="T153" i="12"/>
  <c r="U153" i="12"/>
  <c r="H34" i="7"/>
  <c r="I128" i="5"/>
  <c r="U128" i="5"/>
  <c r="Q18" i="11" s="1"/>
  <c r="Q19" i="11" s="1"/>
  <c r="S128" i="5"/>
  <c r="Q128" i="5"/>
  <c r="O128" i="5"/>
  <c r="M128" i="5"/>
  <c r="K128" i="5"/>
  <c r="T69" i="7"/>
  <c r="J69" i="7"/>
  <c r="H70" i="7"/>
  <c r="H14" i="7"/>
  <c r="H82" i="7"/>
  <c r="H74" i="7"/>
  <c r="H66" i="7"/>
  <c r="H58" i="7"/>
  <c r="H40" i="7"/>
  <c r="H24" i="7"/>
  <c r="H62" i="7"/>
  <c r="H36" i="7"/>
  <c r="H28" i="7"/>
  <c r="H20" i="7"/>
  <c r="H72" i="7"/>
  <c r="H56" i="7"/>
  <c r="H38" i="7"/>
  <c r="H64" i="7"/>
  <c r="H30" i="7"/>
  <c r="H18" i="7"/>
  <c r="H107" i="7"/>
  <c r="H60" i="7"/>
  <c r="H26" i="7"/>
  <c r="H16" i="7"/>
  <c r="H84" i="7"/>
  <c r="H68" i="7"/>
  <c r="H52" i="7"/>
  <c r="H115" i="7"/>
  <c r="H99" i="7"/>
  <c r="H91" i="7"/>
  <c r="H22" i="7"/>
  <c r="H78" i="7"/>
  <c r="L69" i="7"/>
  <c r="J43" i="7"/>
  <c r="H44" i="7"/>
  <c r="N69" i="7"/>
  <c r="H76" i="7"/>
  <c r="R69" i="7"/>
  <c r="H31" i="7"/>
  <c r="V69" i="7"/>
  <c r="P69" i="7"/>
  <c r="P134" i="5"/>
  <c r="T134" i="5"/>
  <c r="R134" i="5"/>
  <c r="V134" i="5"/>
  <c r="V68" i="5"/>
  <c r="R68" i="5"/>
  <c r="T36" i="5"/>
  <c r="L36" i="5"/>
  <c r="P36" i="5"/>
  <c r="N36" i="5"/>
  <c r="N134" i="5"/>
  <c r="J134" i="5"/>
  <c r="L134" i="5"/>
  <c r="J98" i="5"/>
  <c r="J102" i="5"/>
  <c r="I68" i="5"/>
  <c r="C9" i="14" s="1"/>
  <c r="T19" i="11" l="1"/>
  <c r="Q20" i="11"/>
  <c r="AJ30" i="11"/>
  <c r="AH30" i="11"/>
  <c r="Z30" i="11"/>
  <c r="AB30" i="11"/>
  <c r="V30" i="11"/>
  <c r="L26" i="11"/>
  <c r="P26" i="11"/>
  <c r="AH29" i="11"/>
  <c r="J147" i="12"/>
  <c r="J128" i="12" s="1"/>
  <c r="O18" i="11"/>
  <c r="O19" i="11" s="1"/>
  <c r="R19" i="11" s="1"/>
  <c r="I147" i="12"/>
  <c r="I128" i="12" s="1"/>
  <c r="M18" i="11"/>
  <c r="M19" i="11" s="1"/>
  <c r="H147" i="12"/>
  <c r="H128" i="12" s="1"/>
  <c r="K18" i="11"/>
  <c r="K19" i="11" s="1"/>
  <c r="G147" i="12"/>
  <c r="G128" i="12" s="1"/>
  <c r="I18" i="11"/>
  <c r="I19" i="11" s="1"/>
  <c r="F147" i="12"/>
  <c r="F128" i="12" s="1"/>
  <c r="G18" i="11"/>
  <c r="G19" i="11" s="1"/>
  <c r="E147" i="12"/>
  <c r="E128" i="12" s="1"/>
  <c r="E18" i="11"/>
  <c r="E19" i="11" s="1"/>
  <c r="D18" i="11"/>
  <c r="D19" i="11" s="1"/>
  <c r="J26" i="11"/>
  <c r="N26" i="11"/>
  <c r="R26" i="11"/>
  <c r="AJ29" i="11"/>
  <c r="K147" i="12"/>
  <c r="K128" i="12" s="1"/>
  <c r="X128" i="5"/>
  <c r="F26" i="11"/>
  <c r="H26" i="11"/>
  <c r="P163" i="12"/>
  <c r="P134" i="12" s="1"/>
  <c r="Z31" i="11"/>
  <c r="Y34" i="11"/>
  <c r="AF31" i="11"/>
  <c r="AE34" i="11"/>
  <c r="S163" i="12"/>
  <c r="S134" i="12" s="1"/>
  <c r="K77" i="11"/>
  <c r="AH22" i="11"/>
  <c r="AJ22" i="11"/>
  <c r="L77" i="11"/>
  <c r="AB31" i="11"/>
  <c r="Q163" i="12"/>
  <c r="Q134" i="12" s="1"/>
  <c r="AA34" i="11"/>
  <c r="M163" i="12"/>
  <c r="M134" i="12" s="1"/>
  <c r="S34" i="11"/>
  <c r="M164" i="12" s="1"/>
  <c r="M135" i="12" s="1"/>
  <c r="W34" i="11"/>
  <c r="O163" i="12"/>
  <c r="O134" i="12" s="1"/>
  <c r="X31" i="11"/>
  <c r="N163" i="12"/>
  <c r="N134" i="12" s="1"/>
  <c r="U34" i="11"/>
  <c r="V31" i="11"/>
  <c r="R163" i="12"/>
  <c r="R134" i="12" s="1"/>
  <c r="AD31" i="11"/>
  <c r="AC34" i="11"/>
  <c r="J149" i="12"/>
  <c r="T147" i="12"/>
  <c r="T128" i="12" s="1"/>
  <c r="T35" i="12"/>
  <c r="T24" i="12"/>
  <c r="T34" i="12"/>
  <c r="T33" i="12"/>
  <c r="U147" i="12"/>
  <c r="U128" i="12" s="1"/>
  <c r="U35" i="12"/>
  <c r="U24" i="12"/>
  <c r="U33" i="12"/>
  <c r="U34" i="12"/>
  <c r="E35" i="12"/>
  <c r="E24" i="12"/>
  <c r="E33" i="12"/>
  <c r="E34" i="12"/>
  <c r="K35" i="12"/>
  <c r="K33" i="12"/>
  <c r="K24" i="12"/>
  <c r="K34" i="12"/>
  <c r="J24" i="12"/>
  <c r="J33" i="12"/>
  <c r="J35" i="12"/>
  <c r="J34" i="12"/>
  <c r="I35" i="12"/>
  <c r="I34" i="12"/>
  <c r="I33" i="12"/>
  <c r="I24" i="12"/>
  <c r="H35" i="12"/>
  <c r="H24" i="12"/>
  <c r="H33" i="12"/>
  <c r="H34" i="12"/>
  <c r="G24" i="12"/>
  <c r="G35" i="12"/>
  <c r="G34" i="12"/>
  <c r="G33" i="12"/>
  <c r="F24" i="12"/>
  <c r="F35" i="12"/>
  <c r="F33" i="12"/>
  <c r="F34" i="12"/>
  <c r="H45" i="7"/>
  <c r="H46" i="7" s="1"/>
  <c r="H32" i="7"/>
  <c r="J68" i="5"/>
  <c r="L68" i="5"/>
  <c r="H166" i="5"/>
  <c r="H7" i="5" s="1"/>
  <c r="I149" i="12" l="1"/>
  <c r="E149" i="12"/>
  <c r="G149" i="12"/>
  <c r="F149" i="12"/>
  <c r="T20" i="11"/>
  <c r="Q22" i="11"/>
  <c r="T30" i="11"/>
  <c r="J19" i="11"/>
  <c r="P19" i="11"/>
  <c r="N19" i="11"/>
  <c r="L19" i="11"/>
  <c r="H149" i="12"/>
  <c r="H19" i="11"/>
  <c r="F19" i="11"/>
  <c r="K149" i="12"/>
  <c r="X34" i="11"/>
  <c r="O164" i="12"/>
  <c r="O135" i="12" s="1"/>
  <c r="Q164" i="12"/>
  <c r="Q135" i="12" s="1"/>
  <c r="AB34" i="11"/>
  <c r="AG34" i="11"/>
  <c r="AH31" i="11"/>
  <c r="K78" i="11"/>
  <c r="S164" i="12"/>
  <c r="S135" i="12" s="1"/>
  <c r="AF34" i="11"/>
  <c r="P164" i="12"/>
  <c r="P135" i="12" s="1"/>
  <c r="Z34" i="11"/>
  <c r="AD34" i="11"/>
  <c r="R164" i="12"/>
  <c r="R135" i="12" s="1"/>
  <c r="N164" i="12"/>
  <c r="N135" i="12" s="1"/>
  <c r="V34" i="11"/>
  <c r="AI34" i="11"/>
  <c r="L78" i="11"/>
  <c r="AJ31" i="11"/>
  <c r="U149" i="12"/>
  <c r="T149" i="12"/>
  <c r="H53" i="7"/>
  <c r="H54" i="7" s="1"/>
  <c r="H163" i="5"/>
  <c r="H155" i="5"/>
  <c r="H147" i="5"/>
  <c r="H139" i="5"/>
  <c r="H131" i="5"/>
  <c r="H123" i="5"/>
  <c r="H115" i="5"/>
  <c r="H107" i="5"/>
  <c r="H91" i="5"/>
  <c r="H83" i="5"/>
  <c r="H75" i="5"/>
  <c r="H151" i="5"/>
  <c r="H135" i="5"/>
  <c r="H119" i="5"/>
  <c r="H103" i="5"/>
  <c r="H87" i="5"/>
  <c r="H71" i="5"/>
  <c r="H165" i="5"/>
  <c r="H157" i="5"/>
  <c r="H149" i="5"/>
  <c r="H141" i="5"/>
  <c r="H133" i="5"/>
  <c r="H125" i="5"/>
  <c r="H117" i="5"/>
  <c r="H109" i="5"/>
  <c r="H101" i="5"/>
  <c r="H93" i="5"/>
  <c r="H85" i="5"/>
  <c r="H77" i="5"/>
  <c r="H69" i="5"/>
  <c r="H161" i="5"/>
  <c r="H153" i="5"/>
  <c r="H145" i="5"/>
  <c r="H137" i="5"/>
  <c r="H129" i="5"/>
  <c r="H121" i="5"/>
  <c r="H113" i="5"/>
  <c r="H97" i="5"/>
  <c r="H89" i="5"/>
  <c r="H81" i="5"/>
  <c r="H73" i="5"/>
  <c r="H159" i="5"/>
  <c r="H143" i="5"/>
  <c r="H127" i="5"/>
  <c r="H111" i="5"/>
  <c r="H95" i="5"/>
  <c r="H79" i="5"/>
  <c r="H99" i="5"/>
  <c r="H105" i="5"/>
  <c r="Q31" i="11" l="1"/>
  <c r="T22" i="11"/>
  <c r="L162" i="12"/>
  <c r="L133" i="12" s="1"/>
  <c r="L79" i="11"/>
  <c r="AJ34" i="11"/>
  <c r="AH34" i="11"/>
  <c r="K79" i="11"/>
  <c r="H79" i="7"/>
  <c r="H80" i="7" s="1"/>
  <c r="L163" i="12" l="1"/>
  <c r="L134" i="12" s="1"/>
  <c r="Q34" i="11"/>
  <c r="T31" i="11"/>
  <c r="H85" i="7"/>
  <c r="H2" i="5" s="1"/>
  <c r="H173" i="5" l="1"/>
  <c r="I4" i="7"/>
  <c r="T34" i="11"/>
  <c r="L164" i="12"/>
  <c r="L135" i="12" s="1"/>
  <c r="H86" i="7"/>
  <c r="V12" i="5" l="1"/>
  <c r="J14" i="5"/>
  <c r="P14" i="5"/>
  <c r="H62" i="5"/>
  <c r="H1" i="5" s="1"/>
  <c r="M62" i="5"/>
  <c r="R14" i="5"/>
  <c r="L14" i="5"/>
  <c r="N12" i="5"/>
  <c r="I62" i="5"/>
  <c r="J12" i="5"/>
  <c r="U62" i="5"/>
  <c r="T14" i="5"/>
  <c r="C11" i="14" l="1"/>
  <c r="I4" i="5"/>
  <c r="H63" i="5"/>
  <c r="H167" i="5"/>
  <c r="K20" i="12"/>
  <c r="X62" i="5"/>
  <c r="U63" i="5"/>
  <c r="G20" i="12"/>
  <c r="M63" i="5"/>
  <c r="E20" i="12"/>
  <c r="I63" i="5"/>
  <c r="U59" i="5"/>
  <c r="U51" i="5"/>
  <c r="U43" i="5"/>
  <c r="U35" i="5"/>
  <c r="U27" i="5"/>
  <c r="U19" i="5"/>
  <c r="U13" i="5"/>
  <c r="U55" i="5"/>
  <c r="U39" i="5"/>
  <c r="U23" i="5"/>
  <c r="U41" i="5"/>
  <c r="U25" i="5"/>
  <c r="U17" i="5"/>
  <c r="U61" i="5"/>
  <c r="U53" i="5"/>
  <c r="U45" i="5"/>
  <c r="U29" i="5"/>
  <c r="U21" i="5"/>
  <c r="U47" i="5"/>
  <c r="U31" i="5"/>
  <c r="U49" i="5"/>
  <c r="U33" i="5"/>
  <c r="U37" i="5"/>
  <c r="U57" i="5"/>
  <c r="M49" i="5"/>
  <c r="M41" i="5"/>
  <c r="M33" i="5"/>
  <c r="M25" i="5"/>
  <c r="M17" i="5"/>
  <c r="M59" i="5"/>
  <c r="M51" i="5"/>
  <c r="M43" i="5"/>
  <c r="M35" i="5"/>
  <c r="M27" i="5"/>
  <c r="M19" i="5"/>
  <c r="M61" i="5"/>
  <c r="M53" i="5"/>
  <c r="M45" i="5"/>
  <c r="M29" i="5"/>
  <c r="M21" i="5"/>
  <c r="M13" i="5"/>
  <c r="M55" i="5"/>
  <c r="M47" i="5"/>
  <c r="M39" i="5"/>
  <c r="M31" i="5"/>
  <c r="M23" i="5"/>
  <c r="M57" i="5"/>
  <c r="M37" i="5"/>
  <c r="H171" i="5"/>
  <c r="H57" i="5"/>
  <c r="H49" i="5"/>
  <c r="H41" i="5"/>
  <c r="H33" i="5"/>
  <c r="H25" i="5"/>
  <c r="H17" i="5"/>
  <c r="H53" i="5"/>
  <c r="H29" i="5"/>
  <c r="H59" i="5"/>
  <c r="H51" i="5"/>
  <c r="H27" i="5"/>
  <c r="H19" i="5"/>
  <c r="H55" i="5"/>
  <c r="H47" i="5"/>
  <c r="H39" i="5"/>
  <c r="H31" i="5"/>
  <c r="H23" i="5"/>
  <c r="H61" i="5"/>
  <c r="H45" i="5"/>
  <c r="H37" i="5"/>
  <c r="H21" i="5"/>
  <c r="H43" i="5"/>
  <c r="H35" i="5"/>
  <c r="H13" i="5"/>
  <c r="I59" i="5"/>
  <c r="I55" i="5"/>
  <c r="I51" i="5"/>
  <c r="I47" i="5"/>
  <c r="I43" i="5"/>
  <c r="I39" i="5"/>
  <c r="I35" i="5"/>
  <c r="I31" i="5"/>
  <c r="I27" i="5"/>
  <c r="I23" i="5"/>
  <c r="I19" i="5"/>
  <c r="I61" i="5"/>
  <c r="I57" i="5"/>
  <c r="I53" i="5"/>
  <c r="I49" i="5"/>
  <c r="I45" i="5"/>
  <c r="I41" i="5"/>
  <c r="I37" i="5"/>
  <c r="I33" i="5"/>
  <c r="I29" i="5"/>
  <c r="I25" i="5"/>
  <c r="I21" i="5"/>
  <c r="I17" i="5"/>
  <c r="I13" i="5"/>
  <c r="M15" i="5"/>
  <c r="U15" i="5"/>
  <c r="H15" i="5"/>
  <c r="O62" i="5"/>
  <c r="K62" i="5"/>
  <c r="N14" i="5"/>
  <c r="P12" i="5"/>
  <c r="V14" i="5"/>
  <c r="S62" i="5"/>
  <c r="L12" i="5"/>
  <c r="T12" i="5"/>
  <c r="J62" i="5"/>
  <c r="I15" i="5"/>
  <c r="J20" i="12" l="1"/>
  <c r="S63" i="5"/>
  <c r="H20" i="12"/>
  <c r="O63" i="5"/>
  <c r="F20" i="12"/>
  <c r="K63" i="5"/>
  <c r="S13" i="5"/>
  <c r="S61" i="5"/>
  <c r="S59" i="5"/>
  <c r="S55" i="5"/>
  <c r="S53" i="5"/>
  <c r="S51" i="5"/>
  <c r="S49" i="5"/>
  <c r="S47" i="5"/>
  <c r="S45" i="5"/>
  <c r="S43" i="5"/>
  <c r="S41" i="5"/>
  <c r="S39" i="5"/>
  <c r="S35" i="5"/>
  <c r="S33" i="5"/>
  <c r="S31" i="5"/>
  <c r="S29" i="5"/>
  <c r="S27" i="5"/>
  <c r="S25" i="5"/>
  <c r="S23" i="5"/>
  <c r="S21" i="5"/>
  <c r="S19" i="5"/>
  <c r="S17" i="5"/>
  <c r="S37" i="5"/>
  <c r="S57" i="5"/>
  <c r="O61" i="5"/>
  <c r="O53" i="5"/>
  <c r="O49" i="5"/>
  <c r="O45" i="5"/>
  <c r="O41" i="5"/>
  <c r="O33" i="5"/>
  <c r="O29" i="5"/>
  <c r="O25" i="5"/>
  <c r="O21" i="5"/>
  <c r="O17" i="5"/>
  <c r="O13" i="5"/>
  <c r="O59" i="5"/>
  <c r="O55" i="5"/>
  <c r="O51" i="5"/>
  <c r="O47" i="5"/>
  <c r="O43" i="5"/>
  <c r="O39" i="5"/>
  <c r="O35" i="5"/>
  <c r="O31" i="5"/>
  <c r="O27" i="5"/>
  <c r="O23" i="5"/>
  <c r="O19" i="5"/>
  <c r="O37" i="5"/>
  <c r="O57" i="5"/>
  <c r="N62" i="5"/>
  <c r="K13" i="5"/>
  <c r="K61" i="5"/>
  <c r="K59" i="5"/>
  <c r="K57" i="5"/>
  <c r="K55" i="5"/>
  <c r="K53" i="5"/>
  <c r="K51" i="5"/>
  <c r="K49" i="5"/>
  <c r="K47" i="5"/>
  <c r="K45" i="5"/>
  <c r="K43" i="5"/>
  <c r="K41" i="5"/>
  <c r="K39" i="5"/>
  <c r="K35" i="5"/>
  <c r="K33" i="5"/>
  <c r="K31" i="5"/>
  <c r="K29" i="5"/>
  <c r="K27" i="5"/>
  <c r="K25" i="5"/>
  <c r="K23" i="5"/>
  <c r="K21" i="5"/>
  <c r="K19" i="5"/>
  <c r="K17" i="5"/>
  <c r="K37" i="5"/>
  <c r="K15" i="5"/>
  <c r="S15" i="5"/>
  <c r="O15" i="5"/>
  <c r="R12" i="5"/>
  <c r="Q62" i="5"/>
  <c r="L62" i="5"/>
  <c r="P62" i="5"/>
  <c r="V62" i="5"/>
  <c r="I20" i="12" l="1"/>
  <c r="Q63" i="5"/>
  <c r="T62" i="5"/>
  <c r="Q59" i="5"/>
  <c r="Q51" i="5"/>
  <c r="Q43" i="5"/>
  <c r="Q35" i="5"/>
  <c r="Q27" i="5"/>
  <c r="Q19" i="5"/>
  <c r="Q57" i="5"/>
  <c r="Q49" i="5"/>
  <c r="Q41" i="5"/>
  <c r="Q33" i="5"/>
  <c r="Q25" i="5"/>
  <c r="Q17" i="5"/>
  <c r="Q13" i="5"/>
  <c r="Q55" i="5"/>
  <c r="Q47" i="5"/>
  <c r="Q39" i="5"/>
  <c r="Q31" i="5"/>
  <c r="Q23" i="5"/>
  <c r="Q61" i="5"/>
  <c r="Q53" i="5"/>
  <c r="Q45" i="5"/>
  <c r="Q29" i="5"/>
  <c r="Q21" i="5"/>
  <c r="Q37" i="5"/>
  <c r="R62" i="5"/>
  <c r="Q15" i="5"/>
  <c r="V13" i="7"/>
  <c r="U12" i="7"/>
  <c r="O12" i="7"/>
  <c r="O36" i="7" s="1"/>
  <c r="K12" i="7"/>
  <c r="K36" i="7" s="1"/>
  <c r="S12" i="7"/>
  <c r="S36" i="7" s="1"/>
  <c r="X12" i="7" l="1"/>
  <c r="U36" i="7"/>
  <c r="H16" i="12"/>
  <c r="H156" i="12"/>
  <c r="H112" i="12" s="1"/>
  <c r="J16" i="12"/>
  <c r="J156" i="12"/>
  <c r="J112" i="12" s="1"/>
  <c r="F16" i="12"/>
  <c r="F156" i="12"/>
  <c r="F112" i="12" s="1"/>
  <c r="K16" i="12"/>
  <c r="K156" i="12"/>
  <c r="K112" i="12" s="1"/>
  <c r="S72" i="7"/>
  <c r="S64" i="7"/>
  <c r="S56" i="7"/>
  <c r="S48" i="7"/>
  <c r="S38" i="7"/>
  <c r="S30" i="7"/>
  <c r="S84" i="7"/>
  <c r="S68" i="7"/>
  <c r="S60" i="7"/>
  <c r="S52" i="7"/>
  <c r="S26" i="7"/>
  <c r="S18" i="7"/>
  <c r="S62" i="7"/>
  <c r="S28" i="7"/>
  <c r="S20" i="7"/>
  <c r="S16" i="7"/>
  <c r="S82" i="7"/>
  <c r="S66" i="7"/>
  <c r="S50" i="7"/>
  <c r="S40" i="7"/>
  <c r="S99" i="7"/>
  <c r="S24" i="7"/>
  <c r="S74" i="7"/>
  <c r="S58" i="7"/>
  <c r="S91" i="7"/>
  <c r="S107" i="7"/>
  <c r="S115" i="7"/>
  <c r="S44" i="7"/>
  <c r="S76" i="7"/>
  <c r="S42" i="7"/>
  <c r="S34" i="7"/>
  <c r="S78" i="7"/>
  <c r="S70" i="7"/>
  <c r="O84" i="7"/>
  <c r="O68" i="7"/>
  <c r="O60" i="7"/>
  <c r="O52" i="7"/>
  <c r="O26" i="7"/>
  <c r="O18" i="7"/>
  <c r="O72" i="7"/>
  <c r="O64" i="7"/>
  <c r="O56" i="7"/>
  <c r="O48" i="7"/>
  <c r="O38" i="7"/>
  <c r="O30" i="7"/>
  <c r="O82" i="7"/>
  <c r="O66" i="7"/>
  <c r="O50" i="7"/>
  <c r="O16" i="7"/>
  <c r="O74" i="7"/>
  <c r="O58" i="7"/>
  <c r="O40" i="7"/>
  <c r="O24" i="7"/>
  <c r="O20" i="7"/>
  <c r="O28" i="7"/>
  <c r="O115" i="7"/>
  <c r="O62" i="7"/>
  <c r="O107" i="7"/>
  <c r="O99" i="7"/>
  <c r="O91" i="7"/>
  <c r="O42" i="7"/>
  <c r="O76" i="7"/>
  <c r="O34" i="7"/>
  <c r="O78" i="7"/>
  <c r="O44" i="7"/>
  <c r="O70" i="7"/>
  <c r="U62" i="7"/>
  <c r="U28" i="7"/>
  <c r="U20" i="7"/>
  <c r="U82" i="7"/>
  <c r="U74" i="7"/>
  <c r="U66" i="7"/>
  <c r="U58" i="7"/>
  <c r="U50" i="7"/>
  <c r="U40" i="7"/>
  <c r="U24" i="7"/>
  <c r="U60" i="7"/>
  <c r="U26" i="7"/>
  <c r="U84" i="7"/>
  <c r="U68" i="7"/>
  <c r="U52" i="7"/>
  <c r="U18" i="7"/>
  <c r="U64" i="7"/>
  <c r="U48" i="7"/>
  <c r="U56" i="7"/>
  <c r="U38" i="7"/>
  <c r="U16" i="7"/>
  <c r="U30" i="7"/>
  <c r="U72" i="7"/>
  <c r="U107" i="7"/>
  <c r="U115" i="7"/>
  <c r="U91" i="7"/>
  <c r="U99" i="7"/>
  <c r="U42" i="7"/>
  <c r="U34" i="7"/>
  <c r="U78" i="7"/>
  <c r="U76" i="7"/>
  <c r="U44" i="7"/>
  <c r="U70" i="7"/>
  <c r="K84" i="7"/>
  <c r="K50" i="7"/>
  <c r="K30" i="7"/>
  <c r="K26" i="7"/>
  <c r="K44" i="7"/>
  <c r="K107" i="7"/>
  <c r="K91" i="7"/>
  <c r="K78" i="7"/>
  <c r="K74" i="7"/>
  <c r="K70" i="7"/>
  <c r="K66" i="7"/>
  <c r="K62" i="7"/>
  <c r="K58" i="7"/>
  <c r="K42" i="7"/>
  <c r="K38" i="7"/>
  <c r="K34" i="7"/>
  <c r="K20" i="7"/>
  <c r="K16" i="7"/>
  <c r="K82" i="7"/>
  <c r="K52" i="7"/>
  <c r="K48" i="7"/>
  <c r="K28" i="7"/>
  <c r="K24" i="7"/>
  <c r="K115" i="7"/>
  <c r="K99" i="7"/>
  <c r="K76" i="7"/>
  <c r="K72" i="7"/>
  <c r="K68" i="7"/>
  <c r="K64" i="7"/>
  <c r="K60" i="7"/>
  <c r="K56" i="7"/>
  <c r="K40" i="7"/>
  <c r="K18" i="7"/>
  <c r="O14" i="7"/>
  <c r="J13" i="7"/>
  <c r="I12" i="7"/>
  <c r="L13" i="7"/>
  <c r="S14" i="7"/>
  <c r="M12" i="7"/>
  <c r="M36" i="7" s="1"/>
  <c r="P13" i="7"/>
  <c r="N13" i="7"/>
  <c r="V12" i="7"/>
  <c r="K14" i="7"/>
  <c r="Q12" i="7"/>
  <c r="Q36" i="7" s="1"/>
  <c r="R13" i="7"/>
  <c r="T13" i="7"/>
  <c r="U14" i="7"/>
  <c r="J157" i="12" l="1"/>
  <c r="U156" i="12"/>
  <c r="U112" i="12" s="1"/>
  <c r="U16" i="12"/>
  <c r="G16" i="12"/>
  <c r="G156" i="12"/>
  <c r="G112" i="12" s="1"/>
  <c r="I16" i="12"/>
  <c r="I156" i="12"/>
  <c r="I112" i="12" s="1"/>
  <c r="E16" i="12"/>
  <c r="E156" i="12"/>
  <c r="E112" i="12" s="1"/>
  <c r="T156" i="12"/>
  <c r="T112" i="12" s="1"/>
  <c r="T16" i="12"/>
  <c r="J14" i="12"/>
  <c r="I14" i="7"/>
  <c r="I72" i="7"/>
  <c r="I64" i="7"/>
  <c r="I56" i="7"/>
  <c r="I38" i="7"/>
  <c r="I30" i="7"/>
  <c r="I84" i="7"/>
  <c r="I68" i="7"/>
  <c r="I60" i="7"/>
  <c r="I52" i="7"/>
  <c r="I26" i="7"/>
  <c r="I20" i="7"/>
  <c r="I62" i="7"/>
  <c r="I28" i="7"/>
  <c r="I16" i="7"/>
  <c r="I99" i="7"/>
  <c r="I74" i="7"/>
  <c r="I58" i="7"/>
  <c r="I40" i="7"/>
  <c r="I82" i="7"/>
  <c r="I24" i="7"/>
  <c r="I66" i="7"/>
  <c r="I18" i="7"/>
  <c r="I115" i="7"/>
  <c r="I107" i="7"/>
  <c r="I91" i="7"/>
  <c r="I76" i="7"/>
  <c r="I78" i="7"/>
  <c r="I42" i="7"/>
  <c r="I44" i="7"/>
  <c r="I34" i="7"/>
  <c r="I70" i="7"/>
  <c r="T12" i="7"/>
  <c r="Q82" i="7"/>
  <c r="Q74" i="7"/>
  <c r="Q66" i="7"/>
  <c r="Q58" i="7"/>
  <c r="Q50" i="7"/>
  <c r="Q40" i="7"/>
  <c r="Q24" i="7"/>
  <c r="Q62" i="7"/>
  <c r="Q28" i="7"/>
  <c r="Q20" i="7"/>
  <c r="Q64" i="7"/>
  <c r="Q48" i="7"/>
  <c r="Q30" i="7"/>
  <c r="Q72" i="7"/>
  <c r="Q56" i="7"/>
  <c r="Q38" i="7"/>
  <c r="Q84" i="7"/>
  <c r="Q68" i="7"/>
  <c r="Q52" i="7"/>
  <c r="Q60" i="7"/>
  <c r="Q18" i="7"/>
  <c r="Q16" i="7"/>
  <c r="Q26" i="7"/>
  <c r="Q107" i="7"/>
  <c r="Q115" i="7"/>
  <c r="Q91" i="7"/>
  <c r="Q99" i="7"/>
  <c r="Q76" i="7"/>
  <c r="Q78" i="7"/>
  <c r="Q42" i="7"/>
  <c r="Q44" i="7"/>
  <c r="Q34" i="7"/>
  <c r="Q70" i="7"/>
  <c r="M62" i="7"/>
  <c r="M28" i="7"/>
  <c r="M20" i="7"/>
  <c r="M82" i="7"/>
  <c r="M74" i="7"/>
  <c r="M66" i="7"/>
  <c r="M58" i="7"/>
  <c r="M50" i="7"/>
  <c r="M40" i="7"/>
  <c r="M24" i="7"/>
  <c r="M84" i="7"/>
  <c r="M68" i="7"/>
  <c r="M52" i="7"/>
  <c r="M18" i="7"/>
  <c r="M60" i="7"/>
  <c r="M26" i="7"/>
  <c r="M72" i="7"/>
  <c r="M56" i="7"/>
  <c r="M64" i="7"/>
  <c r="M48" i="7"/>
  <c r="M38" i="7"/>
  <c r="M30" i="7"/>
  <c r="M16" i="7"/>
  <c r="M115" i="7"/>
  <c r="M107" i="7"/>
  <c r="M91" i="7"/>
  <c r="M99" i="7"/>
  <c r="M34" i="7"/>
  <c r="M78" i="7"/>
  <c r="M76" i="7"/>
  <c r="M42" i="7"/>
  <c r="M44" i="7"/>
  <c r="M70" i="7"/>
  <c r="L12" i="7"/>
  <c r="H157" i="12"/>
  <c r="F157" i="12"/>
  <c r="N12" i="7"/>
  <c r="J12" i="7"/>
  <c r="P12" i="7"/>
  <c r="R12" i="7"/>
  <c r="Q14" i="7"/>
  <c r="M14" i="7"/>
  <c r="S31" i="7" l="1"/>
  <c r="S32" i="7" s="1"/>
  <c r="S22" i="7"/>
  <c r="J17" i="12"/>
  <c r="K157" i="12"/>
  <c r="X21" i="7"/>
  <c r="E157" i="12"/>
  <c r="E14" i="12"/>
  <c r="V21" i="7"/>
  <c r="I31" i="7"/>
  <c r="I32" i="7" s="1"/>
  <c r="U22" i="7"/>
  <c r="K17" i="12"/>
  <c r="K14" i="12"/>
  <c r="U31" i="7"/>
  <c r="X31" i="7" s="1"/>
  <c r="I157" i="12"/>
  <c r="H17" i="12"/>
  <c r="H14" i="12"/>
  <c r="F14" i="12"/>
  <c r="F17" i="12"/>
  <c r="E17" i="12"/>
  <c r="G157" i="12"/>
  <c r="O22" i="7"/>
  <c r="O31" i="7"/>
  <c r="J21" i="7"/>
  <c r="I22" i="7"/>
  <c r="K22" i="7"/>
  <c r="L21" i="7"/>
  <c r="K31" i="7"/>
  <c r="S45" i="7" l="1"/>
  <c r="S46" i="7" s="1"/>
  <c r="J31" i="7"/>
  <c r="I45" i="7"/>
  <c r="E158" i="12" s="1"/>
  <c r="E113" i="12" s="1"/>
  <c r="U157" i="12"/>
  <c r="U17" i="12"/>
  <c r="U14" i="12"/>
  <c r="J29" i="12"/>
  <c r="J158" i="12"/>
  <c r="J113" i="12" s="1"/>
  <c r="T157" i="12"/>
  <c r="T14" i="12"/>
  <c r="T17" i="12"/>
  <c r="J21" i="12"/>
  <c r="J27" i="12"/>
  <c r="S53" i="7"/>
  <c r="U32" i="7"/>
  <c r="V31" i="7"/>
  <c r="U45" i="7"/>
  <c r="I17" i="12"/>
  <c r="I14" i="12"/>
  <c r="T21" i="7"/>
  <c r="Q22" i="7"/>
  <c r="Q31" i="7"/>
  <c r="R31" i="7" s="1"/>
  <c r="R21" i="7"/>
  <c r="G17" i="12"/>
  <c r="G14" i="12"/>
  <c r="M22" i="7"/>
  <c r="M31" i="7"/>
  <c r="N21" i="7"/>
  <c r="O45" i="7"/>
  <c r="H158" i="12" s="1"/>
  <c r="H113" i="12" s="1"/>
  <c r="O32" i="7"/>
  <c r="P21" i="7"/>
  <c r="K32" i="7"/>
  <c r="K45" i="7"/>
  <c r="F158" i="12" s="1"/>
  <c r="F113" i="12" s="1"/>
  <c r="L31" i="7"/>
  <c r="J45" i="7" l="1"/>
  <c r="I53" i="7"/>
  <c r="E159" i="12" s="1"/>
  <c r="E21" i="12"/>
  <c r="E27" i="12"/>
  <c r="E29" i="12"/>
  <c r="I46" i="7"/>
  <c r="J22" i="12"/>
  <c r="J159" i="12"/>
  <c r="K158" i="12"/>
  <c r="K113" i="12" s="1"/>
  <c r="X45" i="7"/>
  <c r="S54" i="7"/>
  <c r="S79" i="7"/>
  <c r="J30" i="12"/>
  <c r="U46" i="7"/>
  <c r="K27" i="12"/>
  <c r="K29" i="12"/>
  <c r="K21" i="12"/>
  <c r="V45" i="7"/>
  <c r="U53" i="7"/>
  <c r="Q32" i="7"/>
  <c r="T31" i="7"/>
  <c r="Q45" i="7"/>
  <c r="H29" i="12"/>
  <c r="H27" i="12"/>
  <c r="H21" i="12"/>
  <c r="F29" i="12"/>
  <c r="F27" i="12"/>
  <c r="F21" i="12"/>
  <c r="L45" i="7"/>
  <c r="O46" i="7"/>
  <c r="O53" i="7"/>
  <c r="H159" i="12" s="1"/>
  <c r="M32" i="7"/>
  <c r="M45" i="7"/>
  <c r="G158" i="12" s="1"/>
  <c r="G113" i="12" s="1"/>
  <c r="N31" i="7"/>
  <c r="P31" i="7"/>
  <c r="K46" i="7"/>
  <c r="K53" i="7"/>
  <c r="F159" i="12" s="1"/>
  <c r="I79" i="7" l="1"/>
  <c r="I80" i="7" s="1"/>
  <c r="I54" i="7"/>
  <c r="J53" i="7"/>
  <c r="E30" i="12"/>
  <c r="E22" i="12"/>
  <c r="S80" i="7"/>
  <c r="J160" i="12"/>
  <c r="K159" i="12"/>
  <c r="X53" i="7"/>
  <c r="R45" i="7"/>
  <c r="I158" i="12"/>
  <c r="I113" i="12" s="1"/>
  <c r="U158" i="12"/>
  <c r="U113" i="12" s="1"/>
  <c r="U27" i="12"/>
  <c r="U29" i="12"/>
  <c r="U21" i="12"/>
  <c r="T158" i="12"/>
  <c r="T113" i="12" s="1"/>
  <c r="T29" i="12"/>
  <c r="T27" i="12"/>
  <c r="T21" i="12"/>
  <c r="S85" i="7"/>
  <c r="U54" i="7"/>
  <c r="K30" i="12"/>
  <c r="K22" i="12"/>
  <c r="V53" i="7"/>
  <c r="U79" i="7"/>
  <c r="Q46" i="7"/>
  <c r="I27" i="12"/>
  <c r="I29" i="12"/>
  <c r="I21" i="12"/>
  <c r="Q53" i="7"/>
  <c r="I159" i="12" s="1"/>
  <c r="T45" i="7"/>
  <c r="H30" i="12"/>
  <c r="H22" i="12"/>
  <c r="G27" i="12"/>
  <c r="G29" i="12"/>
  <c r="G21" i="12"/>
  <c r="F22" i="12"/>
  <c r="F30" i="12"/>
  <c r="O54" i="7"/>
  <c r="O79" i="7"/>
  <c r="H160" i="12" s="1"/>
  <c r="M46" i="7"/>
  <c r="N45" i="7"/>
  <c r="M53" i="7"/>
  <c r="G159" i="12" s="1"/>
  <c r="P45" i="7"/>
  <c r="K54" i="7"/>
  <c r="L53" i="7"/>
  <c r="K79" i="7"/>
  <c r="F160" i="12" s="1"/>
  <c r="I85" i="7" l="1"/>
  <c r="I174" i="5" s="1"/>
  <c r="E160" i="12"/>
  <c r="J79" i="7"/>
  <c r="K160" i="12"/>
  <c r="X79" i="7"/>
  <c r="M11" i="11"/>
  <c r="S174" i="5"/>
  <c r="S173" i="5"/>
  <c r="J161" i="12"/>
  <c r="J114" i="12" s="1"/>
  <c r="T30" i="12"/>
  <c r="T22" i="12"/>
  <c r="S86" i="7"/>
  <c r="U30" i="12"/>
  <c r="U22" i="12"/>
  <c r="J28" i="12"/>
  <c r="U80" i="7"/>
  <c r="V79" i="7"/>
  <c r="U85" i="7"/>
  <c r="Q54" i="7"/>
  <c r="I30" i="12"/>
  <c r="I22" i="12"/>
  <c r="Q79" i="7"/>
  <c r="I160" i="12" s="1"/>
  <c r="T53" i="7"/>
  <c r="R53" i="7"/>
  <c r="P53" i="7"/>
  <c r="G22" i="12"/>
  <c r="G30" i="12"/>
  <c r="M54" i="7"/>
  <c r="M79" i="7"/>
  <c r="O80" i="7"/>
  <c r="O85" i="7"/>
  <c r="N53" i="7"/>
  <c r="L79" i="7"/>
  <c r="K80" i="7"/>
  <c r="K85" i="7"/>
  <c r="I5" i="7" s="1"/>
  <c r="I173" i="5" l="1"/>
  <c r="E161" i="12"/>
  <c r="E114" i="12" s="1"/>
  <c r="E28" i="12"/>
  <c r="I86" i="7"/>
  <c r="D11" i="11"/>
  <c r="D15" i="11" s="1"/>
  <c r="D20" i="11" s="1"/>
  <c r="D22" i="11" s="1"/>
  <c r="D31" i="11" s="1"/>
  <c r="J85" i="7"/>
  <c r="O11" i="11"/>
  <c r="U174" i="5"/>
  <c r="U173" i="5"/>
  <c r="K161" i="12"/>
  <c r="K114" i="12" s="1"/>
  <c r="X85" i="7"/>
  <c r="K174" i="5"/>
  <c r="E11" i="11"/>
  <c r="F161" i="12"/>
  <c r="F114" i="12" s="1"/>
  <c r="O174" i="5"/>
  <c r="I11" i="11"/>
  <c r="H161" i="12"/>
  <c r="H114" i="12" s="1"/>
  <c r="N79" i="7"/>
  <c r="G160" i="12"/>
  <c r="M15" i="11"/>
  <c r="U86" i="7"/>
  <c r="K28" i="12"/>
  <c r="V85" i="7"/>
  <c r="Q80" i="7"/>
  <c r="T79" i="7"/>
  <c r="Q85" i="7"/>
  <c r="R79" i="7"/>
  <c r="O173" i="5"/>
  <c r="H28" i="12"/>
  <c r="K173" i="5"/>
  <c r="F28" i="12"/>
  <c r="M80" i="7"/>
  <c r="M85" i="7"/>
  <c r="O86" i="7"/>
  <c r="P79" i="7"/>
  <c r="K86" i="7"/>
  <c r="L85" i="7"/>
  <c r="R128" i="5"/>
  <c r="J128" i="5"/>
  <c r="V128" i="5"/>
  <c r="T128" i="5"/>
  <c r="Q166" i="5"/>
  <c r="Q167" i="5" s="1"/>
  <c r="P128" i="5"/>
  <c r="L128" i="5"/>
  <c r="N128" i="5"/>
  <c r="O166" i="5"/>
  <c r="O167" i="5" s="1"/>
  <c r="S166" i="5"/>
  <c r="S167" i="5" s="1"/>
  <c r="M166" i="5"/>
  <c r="M167" i="5" s="1"/>
  <c r="I166" i="5"/>
  <c r="I7" i="5" s="1"/>
  <c r="U166" i="5"/>
  <c r="K166" i="5"/>
  <c r="K167" i="5" s="1"/>
  <c r="I167" i="5" l="1"/>
  <c r="I1" i="5"/>
  <c r="D34" i="11"/>
  <c r="D79" i="11" s="1"/>
  <c r="X166" i="5"/>
  <c r="U167" i="5"/>
  <c r="Q174" i="5"/>
  <c r="K11" i="11"/>
  <c r="I161" i="12"/>
  <c r="I114" i="12" s="1"/>
  <c r="D78" i="11"/>
  <c r="D77" i="11"/>
  <c r="G11" i="11"/>
  <c r="J11" i="11" s="1"/>
  <c r="G161" i="12"/>
  <c r="G114" i="12" s="1"/>
  <c r="I15" i="11"/>
  <c r="M20" i="11"/>
  <c r="F11" i="11"/>
  <c r="P11" i="11"/>
  <c r="O15" i="11"/>
  <c r="R11" i="11"/>
  <c r="E162" i="12"/>
  <c r="E133" i="12" s="1"/>
  <c r="T28" i="12"/>
  <c r="N85" i="7"/>
  <c r="M174" i="5"/>
  <c r="U28" i="12"/>
  <c r="K127" i="5"/>
  <c r="F146" i="12"/>
  <c r="F23" i="12"/>
  <c r="K172" i="5"/>
  <c r="S121" i="5"/>
  <c r="J146" i="12"/>
  <c r="J23" i="12"/>
  <c r="S172" i="5"/>
  <c r="T146" i="12"/>
  <c r="AM172" i="5"/>
  <c r="T23" i="12"/>
  <c r="E146" i="12"/>
  <c r="E23" i="12"/>
  <c r="I172" i="5"/>
  <c r="O95" i="5"/>
  <c r="H146" i="12"/>
  <c r="H23" i="12"/>
  <c r="O172" i="5"/>
  <c r="U127" i="5"/>
  <c r="K146" i="12"/>
  <c r="K23" i="12"/>
  <c r="U172" i="5"/>
  <c r="M135" i="5"/>
  <c r="G146" i="12"/>
  <c r="G23" i="12"/>
  <c r="M172" i="5"/>
  <c r="U146" i="12"/>
  <c r="AO172" i="5"/>
  <c r="U23" i="12"/>
  <c r="Q99" i="5"/>
  <c r="I146" i="12"/>
  <c r="I23" i="12"/>
  <c r="Q172" i="5"/>
  <c r="Q86" i="7"/>
  <c r="Q173" i="5"/>
  <c r="I28" i="12"/>
  <c r="R85" i="7"/>
  <c r="T85" i="7"/>
  <c r="M173" i="5"/>
  <c r="G28" i="12"/>
  <c r="K131" i="5"/>
  <c r="K123" i="5"/>
  <c r="S125" i="5"/>
  <c r="Q77" i="5"/>
  <c r="Q157" i="5"/>
  <c r="Q165" i="5"/>
  <c r="Q159" i="5"/>
  <c r="Q109" i="5"/>
  <c r="Q83" i="5"/>
  <c r="M129" i="5"/>
  <c r="M86" i="7"/>
  <c r="P85" i="7"/>
  <c r="U157" i="5"/>
  <c r="U87" i="5"/>
  <c r="U165" i="5"/>
  <c r="U135" i="5"/>
  <c r="U133" i="5"/>
  <c r="U73" i="5"/>
  <c r="U143" i="5"/>
  <c r="U105" i="5"/>
  <c r="U151" i="5"/>
  <c r="U83" i="5"/>
  <c r="U159" i="5"/>
  <c r="S137" i="5"/>
  <c r="Q93" i="5"/>
  <c r="Q113" i="5"/>
  <c r="Q101" i="5"/>
  <c r="Q123" i="5"/>
  <c r="Q149" i="5"/>
  <c r="Q127" i="5"/>
  <c r="O73" i="5"/>
  <c r="O137" i="5"/>
  <c r="O141" i="5"/>
  <c r="O69" i="5"/>
  <c r="O129" i="5"/>
  <c r="O127" i="5"/>
  <c r="O151" i="5"/>
  <c r="O93" i="5"/>
  <c r="O71" i="5"/>
  <c r="O115" i="5"/>
  <c r="O161" i="5"/>
  <c r="O165" i="5"/>
  <c r="O79" i="5"/>
  <c r="O163" i="5"/>
  <c r="O131" i="5"/>
  <c r="O89" i="5"/>
  <c r="O83" i="5"/>
  <c r="O125" i="5"/>
  <c r="M137" i="5"/>
  <c r="M121" i="5"/>
  <c r="M109" i="5"/>
  <c r="M71" i="5"/>
  <c r="M81" i="5"/>
  <c r="M147" i="5"/>
  <c r="M91" i="5"/>
  <c r="M95" i="5"/>
  <c r="M163" i="5"/>
  <c r="M139" i="5"/>
  <c r="M85" i="5"/>
  <c r="M117" i="5"/>
  <c r="K113" i="5"/>
  <c r="I161" i="5"/>
  <c r="I135" i="5"/>
  <c r="I69" i="5"/>
  <c r="I157" i="5"/>
  <c r="I119" i="5"/>
  <c r="I147" i="5"/>
  <c r="I137" i="5"/>
  <c r="I87" i="5"/>
  <c r="I103" i="5"/>
  <c r="I133" i="5"/>
  <c r="I89" i="5"/>
  <c r="I73" i="5"/>
  <c r="I99" i="5"/>
  <c r="I145" i="5"/>
  <c r="I143" i="5"/>
  <c r="I95" i="5"/>
  <c r="I141" i="5"/>
  <c r="I127" i="5"/>
  <c r="I91" i="5"/>
  <c r="I101" i="5"/>
  <c r="I171" i="5"/>
  <c r="I93" i="5"/>
  <c r="I155" i="5"/>
  <c r="I163" i="5"/>
  <c r="J166" i="5"/>
  <c r="I125" i="5"/>
  <c r="I79" i="5"/>
  <c r="I97" i="5"/>
  <c r="I111" i="5"/>
  <c r="I139" i="5"/>
  <c r="I165" i="5"/>
  <c r="I129" i="5"/>
  <c r="I75" i="5"/>
  <c r="I109" i="5"/>
  <c r="I123" i="5"/>
  <c r="I81" i="5"/>
  <c r="I77" i="5"/>
  <c r="I71" i="5"/>
  <c r="I159" i="5"/>
  <c r="I115" i="5"/>
  <c r="I121" i="5"/>
  <c r="I153" i="5"/>
  <c r="I83" i="5"/>
  <c r="I149" i="5"/>
  <c r="I117" i="5"/>
  <c r="K107" i="5"/>
  <c r="K87" i="5"/>
  <c r="K145" i="5"/>
  <c r="K69" i="5"/>
  <c r="K109" i="5"/>
  <c r="K79" i="5"/>
  <c r="K157" i="5"/>
  <c r="K143" i="5"/>
  <c r="K93" i="5"/>
  <c r="K77" i="5"/>
  <c r="K115" i="5"/>
  <c r="K139" i="5"/>
  <c r="K71" i="5"/>
  <c r="K105" i="5"/>
  <c r="K159" i="5"/>
  <c r="K135" i="5"/>
  <c r="K81" i="5"/>
  <c r="L166" i="5"/>
  <c r="K141" i="5"/>
  <c r="K171" i="5"/>
  <c r="K73" i="5"/>
  <c r="K99" i="5"/>
  <c r="K151" i="5"/>
  <c r="K147" i="5"/>
  <c r="K89" i="5"/>
  <c r="K111" i="5"/>
  <c r="K85" i="5"/>
  <c r="K163" i="5"/>
  <c r="K125" i="5"/>
  <c r="K95" i="5"/>
  <c r="K75" i="5"/>
  <c r="K133" i="5"/>
  <c r="K121" i="5"/>
  <c r="K129" i="5"/>
  <c r="K165" i="5"/>
  <c r="K161" i="5"/>
  <c r="K97" i="5"/>
  <c r="K101" i="5"/>
  <c r="K119" i="5"/>
  <c r="K91" i="5"/>
  <c r="K103" i="5"/>
  <c r="K155" i="5"/>
  <c r="K149" i="5"/>
  <c r="S99" i="5"/>
  <c r="S149" i="5"/>
  <c r="I107" i="5"/>
  <c r="S131" i="5"/>
  <c r="O147" i="5"/>
  <c r="O135" i="5"/>
  <c r="O107" i="5"/>
  <c r="O155" i="5"/>
  <c r="O149" i="5"/>
  <c r="O139" i="5"/>
  <c r="O159" i="5"/>
  <c r="O145" i="5"/>
  <c r="O133" i="5"/>
  <c r="O81" i="5"/>
  <c r="O75" i="5"/>
  <c r="P166" i="5"/>
  <c r="O87" i="5"/>
  <c r="O85" i="5"/>
  <c r="O113" i="5"/>
  <c r="O103" i="5"/>
  <c r="O117" i="5"/>
  <c r="O143" i="5"/>
  <c r="O119" i="5"/>
  <c r="O99" i="5"/>
  <c r="O111" i="5"/>
  <c r="O153" i="5"/>
  <c r="O157" i="5"/>
  <c r="O101" i="5"/>
  <c r="O105" i="5"/>
  <c r="O91" i="5"/>
  <c r="R166" i="5"/>
  <c r="O109" i="5"/>
  <c r="O123" i="5"/>
  <c r="O121" i="5"/>
  <c r="O97" i="5"/>
  <c r="O77" i="5"/>
  <c r="O171" i="5"/>
  <c r="K153" i="5"/>
  <c r="K83" i="5"/>
  <c r="S151" i="5"/>
  <c r="I151" i="5"/>
  <c r="I105" i="5"/>
  <c r="I131" i="5"/>
  <c r="S101" i="5"/>
  <c r="S109" i="5"/>
  <c r="S139" i="5"/>
  <c r="S119" i="5"/>
  <c r="S127" i="5"/>
  <c r="S165" i="5"/>
  <c r="S85" i="5"/>
  <c r="S83" i="5"/>
  <c r="T166" i="5"/>
  <c r="S97" i="5"/>
  <c r="S95" i="5"/>
  <c r="S113" i="5"/>
  <c r="S91" i="5"/>
  <c r="S117" i="5"/>
  <c r="S115" i="5"/>
  <c r="S153" i="5"/>
  <c r="S143" i="5"/>
  <c r="S159" i="5"/>
  <c r="S133" i="5"/>
  <c r="S123" i="5"/>
  <c r="S163" i="5"/>
  <c r="S155" i="5"/>
  <c r="S107" i="5"/>
  <c r="S75" i="5"/>
  <c r="S73" i="5"/>
  <c r="S103" i="5"/>
  <c r="S145" i="5"/>
  <c r="S147" i="5"/>
  <c r="S87" i="5"/>
  <c r="S135" i="5"/>
  <c r="S69" i="5"/>
  <c r="S161" i="5"/>
  <c r="S79" i="5"/>
  <c r="S93" i="5"/>
  <c r="S157" i="5"/>
  <c r="S89" i="5"/>
  <c r="S71" i="5"/>
  <c r="S111" i="5"/>
  <c r="S129" i="5"/>
  <c r="V166" i="5"/>
  <c r="S141" i="5"/>
  <c r="S105" i="5"/>
  <c r="S77" i="5"/>
  <c r="K117" i="5"/>
  <c r="K137" i="5"/>
  <c r="S171" i="5"/>
  <c r="S81" i="5"/>
  <c r="I113" i="5"/>
  <c r="I85" i="5"/>
  <c r="U131" i="5"/>
  <c r="M131" i="5"/>
  <c r="Q131" i="5"/>
  <c r="U129" i="5"/>
  <c r="Q129" i="5"/>
  <c r="M113" i="5"/>
  <c r="M141" i="5"/>
  <c r="M143" i="5"/>
  <c r="M161" i="5"/>
  <c r="M73" i="5"/>
  <c r="U97" i="5"/>
  <c r="U125" i="5"/>
  <c r="U103" i="5"/>
  <c r="U153" i="5"/>
  <c r="U75" i="5"/>
  <c r="Q115" i="5"/>
  <c r="Q155" i="5"/>
  <c r="Q75" i="5"/>
  <c r="Q119" i="5"/>
  <c r="Q153" i="5"/>
  <c r="U111" i="5"/>
  <c r="U81" i="5"/>
  <c r="U93" i="5"/>
  <c r="U123" i="5"/>
  <c r="U149" i="5"/>
  <c r="U71" i="5"/>
  <c r="U113" i="5"/>
  <c r="U155" i="5"/>
  <c r="U101" i="5"/>
  <c r="U79" i="5"/>
  <c r="U99" i="5"/>
  <c r="U121" i="5"/>
  <c r="U163" i="5"/>
  <c r="U161" i="5"/>
  <c r="U109" i="5"/>
  <c r="U171" i="5"/>
  <c r="U107" i="5"/>
  <c r="U77" i="5"/>
  <c r="U89" i="5"/>
  <c r="U69" i="5"/>
  <c r="U119" i="5"/>
  <c r="U117" i="5"/>
  <c r="U115" i="5"/>
  <c r="U141" i="5"/>
  <c r="U95" i="5"/>
  <c r="M115" i="5"/>
  <c r="M157" i="5"/>
  <c r="M87" i="5"/>
  <c r="M127" i="5"/>
  <c r="M101" i="5"/>
  <c r="M69" i="5"/>
  <c r="M107" i="5"/>
  <c r="M79" i="5"/>
  <c r="M165" i="5"/>
  <c r="M133" i="5"/>
  <c r="M105" i="5"/>
  <c r="M155" i="5"/>
  <c r="M99" i="5"/>
  <c r="M75" i="5"/>
  <c r="N166" i="5"/>
  <c r="M111" i="5"/>
  <c r="M149" i="5"/>
  <c r="M83" i="5"/>
  <c r="M145" i="5"/>
  <c r="M159" i="5"/>
  <c r="M97" i="5"/>
  <c r="M77" i="5"/>
  <c r="M103" i="5"/>
  <c r="M125" i="5"/>
  <c r="Q141" i="5"/>
  <c r="Q107" i="5"/>
  <c r="Q89" i="5"/>
  <c r="Q137" i="5"/>
  <c r="Q163" i="5"/>
  <c r="Q85" i="5"/>
  <c r="Q133" i="5"/>
  <c r="Q81" i="5"/>
  <c r="Q139" i="5"/>
  <c r="Q125" i="5"/>
  <c r="Q87" i="5"/>
  <c r="Q71" i="5"/>
  <c r="Q121" i="5"/>
  <c r="Q103" i="5"/>
  <c r="Q73" i="5"/>
  <c r="Q117" i="5"/>
  <c r="Q95" i="5"/>
  <c r="Q69" i="5"/>
  <c r="Q151" i="5"/>
  <c r="Q171" i="5"/>
  <c r="Q91" i="5"/>
  <c r="Q135" i="5"/>
  <c r="Q143" i="5"/>
  <c r="Q145" i="5"/>
  <c r="AM171" i="5"/>
  <c r="M93" i="5"/>
  <c r="M119" i="5"/>
  <c r="M123" i="5"/>
  <c r="M171" i="5"/>
  <c r="M153" i="5"/>
  <c r="M89" i="5"/>
  <c r="M151" i="5"/>
  <c r="U85" i="5"/>
  <c r="U137" i="5"/>
  <c r="U139" i="5"/>
  <c r="U145" i="5"/>
  <c r="U91" i="5"/>
  <c r="U147" i="5"/>
  <c r="Q161" i="5"/>
  <c r="Q97" i="5"/>
  <c r="Q147" i="5"/>
  <c r="Q79" i="5"/>
  <c r="Q111" i="5"/>
  <c r="Q105" i="5"/>
  <c r="AO171" i="5"/>
  <c r="D35" i="11" l="1"/>
  <c r="D37" i="11" s="1"/>
  <c r="D38" i="11" s="1"/>
  <c r="E164" i="12"/>
  <c r="E135" i="12" s="1"/>
  <c r="T125" i="12"/>
  <c r="T118" i="12"/>
  <c r="U125" i="12"/>
  <c r="U118" i="12"/>
  <c r="K118" i="12"/>
  <c r="K125" i="12"/>
  <c r="H11" i="11"/>
  <c r="G15" i="11"/>
  <c r="J15" i="11" s="1"/>
  <c r="L11" i="11"/>
  <c r="K15" i="11"/>
  <c r="N11" i="11"/>
  <c r="O20" i="11"/>
  <c r="P15" i="11"/>
  <c r="R15" i="11"/>
  <c r="E20" i="11"/>
  <c r="F15" i="11"/>
  <c r="M22" i="11"/>
  <c r="M31" i="11" s="1"/>
  <c r="I20" i="11"/>
  <c r="E163" i="12"/>
  <c r="E134" i="12" s="1"/>
  <c r="I118" i="12"/>
  <c r="I125" i="12"/>
  <c r="G125" i="12"/>
  <c r="G118" i="12"/>
  <c r="H125" i="12"/>
  <c r="H118" i="12"/>
  <c r="E125" i="12"/>
  <c r="E118" i="12"/>
  <c r="F125" i="12"/>
  <c r="F118" i="12"/>
  <c r="J118" i="12"/>
  <c r="J125" i="12"/>
  <c r="I77" i="11" l="1"/>
  <c r="I22" i="11"/>
  <c r="I31" i="11" s="1"/>
  <c r="O22" i="11"/>
  <c r="O31" i="11" s="1"/>
  <c r="P20" i="11"/>
  <c r="R20" i="11"/>
  <c r="K20" i="11"/>
  <c r="L15" i="11"/>
  <c r="N15" i="11"/>
  <c r="G20" i="11"/>
  <c r="J20" i="11" s="1"/>
  <c r="H15" i="11"/>
  <c r="F20" i="11"/>
  <c r="E22" i="11"/>
  <c r="J162" i="12"/>
  <c r="J133" i="12" s="1"/>
  <c r="E165" i="12"/>
  <c r="E136" i="12" s="1"/>
  <c r="F30" i="11" l="1"/>
  <c r="E31" i="11"/>
  <c r="F29" i="11"/>
  <c r="P29" i="11"/>
  <c r="R29" i="11"/>
  <c r="E77" i="11"/>
  <c r="F22" i="11"/>
  <c r="K22" i="11"/>
  <c r="K31" i="11" s="1"/>
  <c r="L20" i="11"/>
  <c r="N20" i="11"/>
  <c r="G22" i="11"/>
  <c r="G31" i="11" s="1"/>
  <c r="H20" i="11"/>
  <c r="P22" i="11"/>
  <c r="J77" i="11"/>
  <c r="R22" i="11"/>
  <c r="G77" i="11"/>
  <c r="I78" i="11"/>
  <c r="M34" i="11"/>
  <c r="K162" i="12"/>
  <c r="K133" i="12" s="1"/>
  <c r="J163" i="12"/>
  <c r="J134" i="12" s="1"/>
  <c r="H162" i="12"/>
  <c r="H133" i="12" s="1"/>
  <c r="F162" i="12"/>
  <c r="F133" i="12" s="1"/>
  <c r="H30" i="11" l="1"/>
  <c r="P30" i="11"/>
  <c r="R30" i="11"/>
  <c r="J22" i="11"/>
  <c r="L29" i="11"/>
  <c r="N29" i="11"/>
  <c r="J78" i="11"/>
  <c r="O34" i="11"/>
  <c r="P31" i="11"/>
  <c r="R31" i="11"/>
  <c r="F77" i="11"/>
  <c r="H22" i="11"/>
  <c r="I79" i="11"/>
  <c r="G78" i="11"/>
  <c r="I34" i="11"/>
  <c r="H77" i="11"/>
  <c r="L22" i="11"/>
  <c r="N22" i="11"/>
  <c r="E34" i="11"/>
  <c r="E78" i="11"/>
  <c r="F31" i="11"/>
  <c r="T162" i="12"/>
  <c r="T133" i="12" s="1"/>
  <c r="U162" i="12"/>
  <c r="U133" i="12" s="1"/>
  <c r="K163" i="12"/>
  <c r="K134" i="12" s="1"/>
  <c r="J164" i="12"/>
  <c r="J135" i="12" s="1"/>
  <c r="I162" i="12"/>
  <c r="I133" i="12" s="1"/>
  <c r="H163" i="12"/>
  <c r="H134" i="12" s="1"/>
  <c r="F163" i="12"/>
  <c r="F134" i="12" s="1"/>
  <c r="G162" i="12"/>
  <c r="G133" i="12" s="1"/>
  <c r="L30" i="11" l="1"/>
  <c r="N30" i="11"/>
  <c r="J30" i="11"/>
  <c r="H29" i="11"/>
  <c r="J29" i="11"/>
  <c r="E35" i="11"/>
  <c r="F34" i="11"/>
  <c r="E79" i="11"/>
  <c r="H78" i="11"/>
  <c r="K34" i="11"/>
  <c r="L31" i="11"/>
  <c r="N31" i="11"/>
  <c r="G79" i="11"/>
  <c r="G34" i="11"/>
  <c r="F78" i="11"/>
  <c r="H31" i="11"/>
  <c r="J31" i="11"/>
  <c r="J79" i="11"/>
  <c r="P34" i="11"/>
  <c r="R34" i="11"/>
  <c r="T163" i="12"/>
  <c r="T134" i="12" s="1"/>
  <c r="U163" i="12"/>
  <c r="U134" i="12" s="1"/>
  <c r="K164" i="12"/>
  <c r="K135" i="12" s="1"/>
  <c r="I163" i="12"/>
  <c r="I134" i="12" s="1"/>
  <c r="H164" i="12"/>
  <c r="H135" i="12" s="1"/>
  <c r="F164" i="12"/>
  <c r="F135" i="12" s="1"/>
  <c r="G163" i="12"/>
  <c r="G134" i="12" s="1"/>
  <c r="F79" i="11" l="1"/>
  <c r="H34" i="11"/>
  <c r="H79" i="11"/>
  <c r="N34" i="11"/>
  <c r="F35" i="11"/>
  <c r="E37" i="11"/>
  <c r="E38" i="11" s="1"/>
  <c r="G35" i="11"/>
  <c r="J34" i="11"/>
  <c r="L34" i="11"/>
  <c r="T164" i="12"/>
  <c r="T135" i="12" s="1"/>
  <c r="U164" i="12"/>
  <c r="U135" i="12" s="1"/>
  <c r="I164" i="12"/>
  <c r="I135" i="12" s="1"/>
  <c r="F165" i="12"/>
  <c r="F136" i="12" s="1"/>
  <c r="G164" i="12"/>
  <c r="G135" i="12" s="1"/>
  <c r="G37" i="11" l="1"/>
  <c r="G38" i="11" s="1"/>
  <c r="I35" i="11"/>
  <c r="H35" i="11"/>
  <c r="G165" i="12"/>
  <c r="G136" i="12" s="1"/>
  <c r="K35" i="11" l="1"/>
  <c r="I37" i="11"/>
  <c r="I38" i="11" s="1"/>
  <c r="J35" i="11"/>
  <c r="H165" i="12"/>
  <c r="H136" i="12" s="1"/>
  <c r="K37" i="11" l="1"/>
  <c r="K38" i="11" s="1"/>
  <c r="L35" i="11"/>
  <c r="M35" i="11"/>
  <c r="I165" i="12"/>
  <c r="I136" i="12" s="1"/>
  <c r="O35" i="11" l="1"/>
  <c r="N35" i="11"/>
  <c r="M37" i="11"/>
  <c r="M38" i="11" s="1"/>
  <c r="J165" i="12"/>
  <c r="J136" i="12" s="1"/>
  <c r="Q35" i="11" l="1"/>
  <c r="O37" i="11"/>
  <c r="O38" i="11" s="1"/>
  <c r="P35" i="11"/>
  <c r="K165" i="12"/>
  <c r="K136" i="12" s="1"/>
  <c r="S35" i="11" l="1"/>
  <c r="R35" i="11"/>
  <c r="L165" i="12"/>
  <c r="L136" i="12" s="1"/>
  <c r="U35" i="11" l="1"/>
  <c r="T35" i="11"/>
  <c r="M165" i="12"/>
  <c r="M136" i="12" s="1"/>
  <c r="V35" i="11" l="1"/>
  <c r="W35" i="11"/>
  <c r="O165" i="12" s="1"/>
  <c r="O136" i="12" s="1"/>
  <c r="N165" i="12"/>
  <c r="N136" i="12" s="1"/>
  <c r="Y35" i="11" l="1"/>
  <c r="P165" i="12" s="1"/>
  <c r="P136" i="12" s="1"/>
  <c r="X35" i="11"/>
  <c r="AA35" i="11" l="1"/>
  <c r="Q165" i="12" s="1"/>
  <c r="Q136" i="12" s="1"/>
  <c r="Z35" i="11"/>
  <c r="AC35" i="11" l="1"/>
  <c r="R165" i="12" s="1"/>
  <c r="R136" i="12" s="1"/>
  <c r="AB35" i="11"/>
  <c r="AE35" i="11" l="1"/>
  <c r="S165" i="12" s="1"/>
  <c r="S136" i="12" s="1"/>
  <c r="AD35" i="11"/>
  <c r="AF35" i="11" l="1"/>
  <c r="AG35" i="11"/>
  <c r="T165" i="12" s="1"/>
  <c r="T136" i="12" s="1"/>
  <c r="AI35" i="11" l="1"/>
  <c r="AJ35" i="11" s="1"/>
  <c r="AH35" i="11"/>
  <c r="K65" i="5"/>
  <c r="S9" i="11"/>
  <c r="S65" i="5"/>
  <c r="K9" i="7"/>
  <c r="K89" i="7" s="1"/>
  <c r="M9" i="7"/>
  <c r="M89" i="7" s="1"/>
  <c r="E9" i="11"/>
  <c r="E76" i="11" s="1"/>
  <c r="Y65" i="5"/>
  <c r="AI65" i="5"/>
  <c r="R10" i="12"/>
  <c r="R110" i="12" s="1"/>
  <c r="R116" i="12" s="1"/>
  <c r="R123" i="12" s="1"/>
  <c r="R131" i="12" s="1"/>
  <c r="G10" i="12"/>
  <c r="G139" i="12" s="1"/>
  <c r="M65" i="5"/>
  <c r="G9" i="11"/>
  <c r="F76" i="11" s="1"/>
  <c r="AM65" i="5"/>
  <c r="AG9" i="7"/>
  <c r="AG89" i="7" s="1"/>
  <c r="S10" i="12"/>
  <c r="S139" i="12" s="1"/>
  <c r="J10" i="12"/>
  <c r="J139" i="12" s="1"/>
  <c r="AI9" i="11"/>
  <c r="L76" i="11" s="1"/>
  <c r="AE9" i="11"/>
  <c r="AK9" i="7"/>
  <c r="AK89" i="7" s="1"/>
  <c r="W9" i="11"/>
  <c r="AC9" i="7"/>
  <c r="AC89" i="7" s="1"/>
  <c r="F10" i="12"/>
  <c r="F110" i="12" s="1"/>
  <c r="F116" i="12" s="1"/>
  <c r="F123" i="12" s="1"/>
  <c r="F131" i="12" s="1"/>
  <c r="W65" i="5"/>
  <c r="O65" i="5"/>
  <c r="AA9" i="7"/>
  <c r="AA89" i="7" s="1"/>
  <c r="I10" i="12"/>
  <c r="AE9" i="7"/>
  <c r="AE89" i="7" s="1"/>
  <c r="O9" i="11"/>
  <c r="J76" i="11" s="1"/>
  <c r="S9" i="7"/>
  <c r="S89" i="7" s="1"/>
  <c r="M9" i="11"/>
  <c r="I76" i="11" s="1"/>
  <c r="U165" i="12" l="1"/>
  <c r="U136" i="12" s="1"/>
  <c r="F139" i="12"/>
  <c r="J110" i="12"/>
  <c r="J116" i="12" s="1"/>
  <c r="J123" i="12" s="1"/>
  <c r="J131" i="12" s="1"/>
  <c r="U65" i="5"/>
  <c r="AC9" i="11"/>
  <c r="AA65" i="5"/>
  <c r="O10" i="12"/>
  <c r="O139" i="12" s="1"/>
  <c r="AG9" i="11"/>
  <c r="K76" i="11" s="1"/>
  <c r="U9" i="7"/>
  <c r="U89" i="7" s="1"/>
  <c r="AA9" i="11"/>
  <c r="Q65" i="5"/>
  <c r="Q9" i="7"/>
  <c r="Q89" i="7" s="1"/>
  <c r="I9" i="11"/>
  <c r="G76" i="11" s="1"/>
  <c r="H10" i="12"/>
  <c r="Q10" i="12"/>
  <c r="Q110" i="12" s="1"/>
  <c r="Q116" i="12" s="1"/>
  <c r="Q123" i="12" s="1"/>
  <c r="Q131" i="12" s="1"/>
  <c r="Y9" i="11"/>
  <c r="I139" i="12"/>
  <c r="I110" i="12"/>
  <c r="I116" i="12" s="1"/>
  <c r="I123" i="12" s="1"/>
  <c r="I131" i="12" s="1"/>
  <c r="AO9" i="7"/>
  <c r="AO89" i="7" s="1"/>
  <c r="Q9" i="11"/>
  <c r="S110" i="12"/>
  <c r="S116" i="12" s="1"/>
  <c r="S123" i="12" s="1"/>
  <c r="S131" i="12" s="1"/>
  <c r="AI9" i="7"/>
  <c r="AI89" i="7" s="1"/>
  <c r="AG65" i="5"/>
  <c r="W9" i="7"/>
  <c r="W89" i="7" s="1"/>
  <c r="AO65" i="5"/>
  <c r="AE65" i="5"/>
  <c r="R139" i="12"/>
  <c r="U9" i="11"/>
  <c r="K10" i="12"/>
  <c r="P10" i="12"/>
  <c r="N10" i="12"/>
  <c r="K9" i="11"/>
  <c r="H76" i="11" s="1"/>
  <c r="T10" i="12"/>
  <c r="G110" i="12"/>
  <c r="G116" i="12" s="1"/>
  <c r="G123" i="12" s="1"/>
  <c r="G131" i="12" s="1"/>
  <c r="M10" i="12"/>
  <c r="O9" i="7"/>
  <c r="O89" i="7" s="1"/>
  <c r="AC65" i="5"/>
  <c r="AK65" i="5"/>
  <c r="L10" i="12"/>
  <c r="U10" i="12"/>
  <c r="AM9" i="7"/>
  <c r="AM89" i="7" s="1"/>
  <c r="Y9" i="7"/>
  <c r="Y89" i="7" s="1"/>
  <c r="O110" i="12" l="1"/>
  <c r="O116" i="12" s="1"/>
  <c r="O123" i="12" s="1"/>
  <c r="O131" i="12" s="1"/>
  <c r="H139" i="12"/>
  <c r="H110" i="12"/>
  <c r="H116" i="12" s="1"/>
  <c r="H123" i="12" s="1"/>
  <c r="H131" i="12" s="1"/>
  <c r="Q139" i="12"/>
  <c r="M139" i="12"/>
  <c r="M110" i="12"/>
  <c r="M116" i="12" s="1"/>
  <c r="M123" i="12" s="1"/>
  <c r="M131" i="12" s="1"/>
  <c r="T110" i="12"/>
  <c r="T116" i="12" s="1"/>
  <c r="T123" i="12" s="1"/>
  <c r="T131" i="12" s="1"/>
  <c r="T139" i="12"/>
  <c r="K139" i="12"/>
  <c r="K110" i="12"/>
  <c r="K116" i="12" s="1"/>
  <c r="K123" i="12" s="1"/>
  <c r="K131" i="12" s="1"/>
  <c r="L139" i="12"/>
  <c r="L110" i="12"/>
  <c r="L116" i="12" s="1"/>
  <c r="L123" i="12" s="1"/>
  <c r="L131" i="12" s="1"/>
  <c r="N110" i="12"/>
  <c r="N116" i="12" s="1"/>
  <c r="N123" i="12" s="1"/>
  <c r="N131" i="12" s="1"/>
  <c r="N139" i="12"/>
  <c r="P139" i="12"/>
  <c r="P110" i="12"/>
  <c r="P116" i="12" s="1"/>
  <c r="P123" i="12" s="1"/>
  <c r="P131" i="12" s="1"/>
  <c r="U110" i="12"/>
  <c r="U116" i="12" s="1"/>
  <c r="U123" i="12" s="1"/>
  <c r="U131" i="12" s="1"/>
  <c r="U139" i="12"/>
</calcChain>
</file>

<file path=xl/sharedStrings.xml><?xml version="1.0" encoding="utf-8"?>
<sst xmlns="http://schemas.openxmlformats.org/spreadsheetml/2006/main" count="484" uniqueCount="279">
  <si>
    <t>ACTIVO</t>
  </si>
  <si>
    <t>A) ACTIVO NO CORRIENTE</t>
  </si>
  <si>
    <t>I. Inmovilizado intangible</t>
  </si>
  <si>
    <t>II. Inmovilizado material.</t>
  </si>
  <si>
    <t>III. Inversiones inmobiliarias.</t>
  </si>
  <si>
    <t>V. Inversiones financieras a largo plazo.</t>
  </si>
  <si>
    <t>VI. Activos por impuesto diferido.</t>
  </si>
  <si>
    <t>B) ACTIVO CORRIENTE</t>
  </si>
  <si>
    <t>I. Activos no corrientes mantenidos para la venta.</t>
  </si>
  <si>
    <t>II. Existencias.</t>
  </si>
  <si>
    <t>III. Deudores comerciales y otras cuentas a cobrar.</t>
  </si>
  <si>
    <t>V. Inversiones financieras a corto plazo.</t>
  </si>
  <si>
    <t>VI. Periodificaciones a corto plazo.</t>
  </si>
  <si>
    <t>VII. Efectivo y otros activos líquidos equivalentes.</t>
  </si>
  <si>
    <t>TOTAL ACTIVO (A + B)</t>
  </si>
  <si>
    <t>A) PATRIMONIO NETO</t>
  </si>
  <si>
    <t>B) PASIVO NO CORRIENTE</t>
  </si>
  <si>
    <t>I. Provisiones a largo plazo.</t>
  </si>
  <si>
    <t>II. Deudas a largo plazo.</t>
  </si>
  <si>
    <t>III. Deudas con empresas del grupo y asociadas a largo plazo.</t>
  </si>
  <si>
    <t>IV. Pasivos por impuesto diferido.</t>
  </si>
  <si>
    <t>V.  Periodificaciones a largo plazo.</t>
  </si>
  <si>
    <t>C) PASIVO CORRIENTE</t>
  </si>
  <si>
    <t>I. Pasivos vinculados con activos no corrientes mantenidos para la venta.</t>
  </si>
  <si>
    <t>II. Provisiones a corto plazo.</t>
  </si>
  <si>
    <t>III. Deudas a corto plazo.</t>
  </si>
  <si>
    <t>IV. Deudas con empresas del grupo y asociadas a corto plazo.</t>
  </si>
  <si>
    <t>V. Acreedores comerciales y otras cuentas a pagar.</t>
  </si>
  <si>
    <t>TOTAL PATRIMONIO NETO Y PASIVO (A + B + C)</t>
  </si>
  <si>
    <t>IV. Inversiones en empresas del grupo y asociadas a l/p</t>
  </si>
  <si>
    <t>IV. Inversiones en empresas del grupo y asociadas a c/p.</t>
  </si>
  <si>
    <t>1. Concesiones</t>
  </si>
  <si>
    <t>2. Patentes, licencias y similares</t>
  </si>
  <si>
    <t>3. Fondo de comercio</t>
  </si>
  <si>
    <t>4. Aplicaciones informáticas</t>
  </si>
  <si>
    <t>5. Otro inmovilizado intangible</t>
  </si>
  <si>
    <t>1. Clientes por ventas y prestaciones de servicios.</t>
  </si>
  <si>
    <t>2. Accionistas (socios) por desembolsos exigidos.</t>
  </si>
  <si>
    <t>3. Otros deudores.</t>
  </si>
  <si>
    <t>1. Deudas con entidades de crédito.</t>
  </si>
  <si>
    <t>2. Acreedores por arrendamiento financiero.</t>
  </si>
  <si>
    <t>3. Otras deudas a largo plazo.</t>
  </si>
  <si>
    <t>a) Préstamos</t>
  </si>
  <si>
    <t>b) Hipotecas</t>
  </si>
  <si>
    <t>a) Leasing</t>
  </si>
  <si>
    <t>b) Otras</t>
  </si>
  <si>
    <t>d) Otros</t>
  </si>
  <si>
    <t>3. Otras deudas a corto plazo.</t>
  </si>
  <si>
    <t>1. Proveedores.</t>
  </si>
  <si>
    <t>2. Otros acreedores.</t>
  </si>
  <si>
    <t>PATRIMONIO NETO Y PASIVO</t>
  </si>
  <si>
    <t>Empresa:</t>
  </si>
  <si>
    <t>a) Ventas.</t>
  </si>
  <si>
    <t>Desglose:</t>
  </si>
  <si>
    <t>1. Tesorería.</t>
  </si>
  <si>
    <t>2. Otros activos líquidos equivalentes.</t>
  </si>
  <si>
    <t>17.d. Gastos extraordinarios.</t>
  </si>
  <si>
    <t>1. Importe neto de la cifra de negocios. (+)</t>
  </si>
  <si>
    <t>2. Variación de existencias de productos terminados y en curso de fabricación. (+)</t>
  </si>
  <si>
    <t>10. Amortización del inmovilizado. (-)</t>
  </si>
  <si>
    <t>a. Imputación de subvenciones de inmovilizado no financiero y otras. (+)</t>
  </si>
  <si>
    <t>d. Gastos extraordinarios (según desglose). (-)</t>
  </si>
  <si>
    <t>a) Sueldos, salarios y asimilados. (-)</t>
  </si>
  <si>
    <t>b) Cargas sociales. (-)</t>
  </si>
  <si>
    <t>A) Ventas Totales</t>
  </si>
  <si>
    <t>B) Coste de Ventas</t>
  </si>
  <si>
    <t>D) EBITDA</t>
  </si>
  <si>
    <t>E) EBIT</t>
  </si>
  <si>
    <t>F) EBT</t>
  </si>
  <si>
    <t>G) Resultado neto</t>
  </si>
  <si>
    <t>c) Provisiones. (+)</t>
  </si>
  <si>
    <t>b. Excesos de provisiones. (+)</t>
  </si>
  <si>
    <t>3. Consumo de mercancías. (-)</t>
  </si>
  <si>
    <t>4. Consumo de materias primas y otras materias consumibles. (-)</t>
  </si>
  <si>
    <t>5. Trabajos realizados por otras empresas. (-)</t>
  </si>
  <si>
    <t>6. Otros aprovisionamientos. (-)</t>
  </si>
  <si>
    <t>7. Gastos de personal.</t>
  </si>
  <si>
    <t>8. Ingresos (ordinarios) de explotación (según desglose). (+)</t>
  </si>
  <si>
    <t>9. Gastos (ordinarios) de explotación (según desglose). (-)</t>
  </si>
  <si>
    <t>11. Trabajos realizados por la empresa para su activo. (+)</t>
  </si>
  <si>
    <t>12. Deterioro y resultado por enajenaciones del inmovilizado. (-)</t>
  </si>
  <si>
    <t>13. Ingresos financieros. (+)</t>
  </si>
  <si>
    <t>14. Gastos financieros. (-)</t>
  </si>
  <si>
    <t>a.</t>
  </si>
  <si>
    <t xml:space="preserve">b. </t>
  </si>
  <si>
    <t>c.</t>
  </si>
  <si>
    <t>d.</t>
  </si>
  <si>
    <t>e.</t>
  </si>
  <si>
    <t>f. Otros gastos ordinarios.</t>
  </si>
  <si>
    <t>f. Otros ingresos ordinarios.</t>
  </si>
  <si>
    <t>8. Ingresos (ordinarios) de explotación.</t>
  </si>
  <si>
    <t>9. Gastos (ordinarios) de explotación.</t>
  </si>
  <si>
    <t>i.</t>
  </si>
  <si>
    <t xml:space="preserve">ii. </t>
  </si>
  <si>
    <t>iii.</t>
  </si>
  <si>
    <t>iv.</t>
  </si>
  <si>
    <t>v.</t>
  </si>
  <si>
    <t>vi. Otros ingresos extraordinarios.</t>
  </si>
  <si>
    <t>vi. Otros gastos extraordinarios.</t>
  </si>
  <si>
    <t>C) Resultado Bruto</t>
  </si>
  <si>
    <t>18. Resultado extraordinario.</t>
  </si>
  <si>
    <t>19. Impuestos sobre beneficios. (-)</t>
  </si>
  <si>
    <t>20. Deduciones Fiscales. (+)</t>
  </si>
  <si>
    <t>c) Junta And./Fondos Reembolsables</t>
  </si>
  <si>
    <t>d) Junta And./Fondos Reembolsables</t>
  </si>
  <si>
    <t>e) Otros</t>
  </si>
  <si>
    <t>c) Pólizas de crédito</t>
  </si>
  <si>
    <t>a. Intereses Fondos Reembolsables</t>
  </si>
  <si>
    <t>b. Otros Intereses</t>
  </si>
  <si>
    <t>PREVISIÓN CASH-FLOW</t>
  </si>
  <si>
    <t>ANÁLISIS DE RATIOS</t>
  </si>
  <si>
    <t>Ratios de liquidez</t>
  </si>
  <si>
    <t>Fondo Generado por las Operaciones</t>
  </si>
  <si>
    <t>CASH FLOW NETO</t>
  </si>
  <si>
    <t>CASH FLOW ACUMULADO</t>
  </si>
  <si>
    <t>16. Diferencias de cambio. (+/-)</t>
  </si>
  <si>
    <t>15. Variación de valor razonable en instrumentos financiero. (+/-)</t>
  </si>
  <si>
    <t>17. Deterioro y resultado por enajenaciones de instrumentos financieros. (+/-)</t>
  </si>
  <si>
    <t>b. Otros intereses</t>
  </si>
  <si>
    <t>Gastos financieros (-)</t>
  </si>
  <si>
    <t>Variación de deuda financiera C/P y L/P(+/-)</t>
  </si>
  <si>
    <t>Variación de existencias (+/-)</t>
  </si>
  <si>
    <t>Variación de deudores (+/-)</t>
  </si>
  <si>
    <t>Variación de acreedores C/P (+/-)</t>
  </si>
  <si>
    <t>Variación de Necesidades Operativas de Fondo (+/-)</t>
  </si>
  <si>
    <t>Variación de Fondos Propios (+/-)</t>
  </si>
  <si>
    <t>17.c. Ingresos extraordinarios.</t>
  </si>
  <si>
    <t>RATIOS FINANCIEROS</t>
  </si>
  <si>
    <t>b) Prestaciones de servicios.</t>
  </si>
  <si>
    <t>Ratios de Equilibrio</t>
  </si>
  <si>
    <t>Periodo medio de cobro = Clientes por ventas y prestaciones de servicios  / importe neto de cifra de negocios * 365</t>
  </si>
  <si>
    <t>Periodo medio de pago = Proveedores / coste de ventas * 365</t>
  </si>
  <si>
    <t>Ratios de rentabilidad</t>
  </si>
  <si>
    <t>Equilibrio del balance = (fondos propios + pasivo no corriente) / activo no corriente</t>
  </si>
  <si>
    <t>Ratios de endeudamiento</t>
  </si>
  <si>
    <t>Expediente:</t>
  </si>
  <si>
    <r>
      <t xml:space="preserve">BALANCE DE SITUACIÓN
</t>
    </r>
    <r>
      <rPr>
        <b/>
        <sz val="8"/>
        <rFont val="Arial"/>
        <family val="2"/>
      </rPr>
      <t>(cifras en Euros)</t>
    </r>
  </si>
  <si>
    <t>€</t>
  </si>
  <si>
    <t>evol %</t>
  </si>
  <si>
    <r>
      <t xml:space="preserve">CUENTA DE RESULTADOS
</t>
    </r>
    <r>
      <rPr>
        <b/>
        <sz val="8"/>
        <rFont val="Arial"/>
        <family val="2"/>
      </rPr>
      <t>(cifras en Euros)</t>
    </r>
  </si>
  <si>
    <t>% s/ Total Activo</t>
  </si>
  <si>
    <t>% s/ Ventas</t>
  </si>
  <si>
    <r>
      <t xml:space="preserve">CASH-FLOW
</t>
    </r>
    <r>
      <rPr>
        <b/>
        <sz val="8"/>
        <rFont val="Arial"/>
        <family val="2"/>
      </rPr>
      <t>(cifras en Euros)</t>
    </r>
  </si>
  <si>
    <t>I. Fondos propios.</t>
  </si>
  <si>
    <t>II. Ajustes por cambios de valor.</t>
  </si>
  <si>
    <t>III. Subvenciones, donaciones y legados recibidos.</t>
  </si>
  <si>
    <t>1. Capital.</t>
  </si>
  <si>
    <t>a) Capital escriturado.</t>
  </si>
  <si>
    <t>b) Capital no exigido</t>
  </si>
  <si>
    <t>2. Prima de emisión.</t>
  </si>
  <si>
    <t>3. Reservas.</t>
  </si>
  <si>
    <t>4. (Acciones y participaciones en patrimonio propias).</t>
  </si>
  <si>
    <t>5. Resultados de ejercicios anteriores</t>
  </si>
  <si>
    <t>6. Otras aportaciones de socios.</t>
  </si>
  <si>
    <t>7. Resultado del ejercicio.</t>
  </si>
  <si>
    <t>8. (Dividendo a cuenta).</t>
  </si>
  <si>
    <t>9. Otros instrumentos de patrimonio neto.</t>
  </si>
  <si>
    <t>Resultado Neto</t>
  </si>
  <si>
    <t>Fondos Reembolsables</t>
  </si>
  <si>
    <t>Otra deuda financiera</t>
  </si>
  <si>
    <t>Cobertura de interés = EBIT / Gastos financieros</t>
  </si>
  <si>
    <t>Autonomía financiera = Fondos propios ajustados (por el 100% del fondo de comercio) / Total pasivos</t>
  </si>
  <si>
    <t>Número de empleados</t>
  </si>
  <si>
    <t>EBITDA / Nº de empleados</t>
  </si>
  <si>
    <t>ROE = Resultado neto / Fondos propios</t>
  </si>
  <si>
    <t>EBITDA / Ventas totales</t>
  </si>
  <si>
    <t>EBT / Ventas totales</t>
  </si>
  <si>
    <t>Prueba ácida = (activo corriente - existencia - Activos no corrientes mantenidos para la venta) / pasivo corriente</t>
  </si>
  <si>
    <t>Ratio de Liquidez = Activo corriente / Pasivo corriente</t>
  </si>
  <si>
    <t>Ratio de Calidad de la deuda = pasivo corriente / (pasivo corriente + pasivo no corriente)</t>
  </si>
  <si>
    <t>Ratio de Rotación de existencia = coste de ventas / existencias</t>
  </si>
  <si>
    <t>Ratio de Rotación de activos = ventas totales / Activo Total</t>
  </si>
  <si>
    <t>Ratio de Tesorería = Tesorería / Pasivo corriente</t>
  </si>
  <si>
    <t>EQUILIBRIO</t>
  </si>
  <si>
    <t>ENDEUDAMIENTO</t>
  </si>
  <si>
    <t>LIQUIDEZ</t>
  </si>
  <si>
    <t>FFPP - 100% Fondo Comercio</t>
  </si>
  <si>
    <t>Pasivo Corriente</t>
  </si>
  <si>
    <t>Pasivo no Corriente</t>
  </si>
  <si>
    <t>PC + PNC</t>
  </si>
  <si>
    <t>EBITDA</t>
  </si>
  <si>
    <t>Ventas totales</t>
  </si>
  <si>
    <t>Coste de ventas</t>
  </si>
  <si>
    <t>Deudores</t>
  </si>
  <si>
    <t>Existencias</t>
  </si>
  <si>
    <t>Tesorería</t>
  </si>
  <si>
    <t>Inversiones Fras. A cp</t>
  </si>
  <si>
    <t>Proveedores</t>
  </si>
  <si>
    <t>Deuda a LP</t>
  </si>
  <si>
    <t>Deuda a CP</t>
  </si>
  <si>
    <t xml:space="preserve">FFPP  </t>
  </si>
  <si>
    <t>RENTABILIDAD</t>
  </si>
  <si>
    <t>PASIVO</t>
  </si>
  <si>
    <t>Intereses*(1-t) (+)</t>
  </si>
  <si>
    <t>Amortización del inmovilizado (+)</t>
  </si>
  <si>
    <t>Deduciones fiscales (+)</t>
  </si>
  <si>
    <t>Check CF vs Tesorería</t>
  </si>
  <si>
    <t>Rtdo. Neto</t>
  </si>
  <si>
    <t>Ventas Total</t>
  </si>
  <si>
    <t>Total Activo</t>
  </si>
  <si>
    <t>Corriente</t>
  </si>
  <si>
    <t>No corriente</t>
  </si>
  <si>
    <t>Activo Corriente</t>
  </si>
  <si>
    <t>Activo No Corriente</t>
  </si>
  <si>
    <t>Total Pasivo</t>
  </si>
  <si>
    <t>FFPP</t>
  </si>
  <si>
    <t>Deudas Fras a cp y lp</t>
  </si>
  <si>
    <t>Deudas con Ent. De crédito a cp y lp</t>
  </si>
  <si>
    <t>No Corriente</t>
  </si>
  <si>
    <t>CF Libre</t>
  </si>
  <si>
    <t>CF Neto</t>
  </si>
  <si>
    <t>CF Neto Cum</t>
  </si>
  <si>
    <t>Cash Flow Libre</t>
  </si>
  <si>
    <t>Equity CF</t>
  </si>
  <si>
    <t>Equity Cash Flow</t>
  </si>
  <si>
    <t>Cash Flow Neto</t>
  </si>
  <si>
    <t>Cash Flow Acumulado</t>
  </si>
  <si>
    <t>k€</t>
  </si>
  <si>
    <t>Cash Flow Operativo</t>
  </si>
  <si>
    <t>Capex</t>
  </si>
  <si>
    <t>CASH FLOW</t>
  </si>
  <si>
    <t xml:space="preserve"> </t>
  </si>
  <si>
    <t>Solvencia = Total activo / (Pasivo corriente + Pasivo no corriente)</t>
  </si>
  <si>
    <t>EBIT</t>
  </si>
  <si>
    <t>EBT</t>
  </si>
  <si>
    <t>c. Ingresos extraordinarios (según desglose). (+)</t>
  </si>
  <si>
    <t>Tipo impositivo</t>
  </si>
  <si>
    <t>Apalancamiento = (deuda financiera - Efectivo y otros activos líquidos equivalentes) / EBITDA</t>
  </si>
  <si>
    <t>Año cerrado:</t>
  </si>
  <si>
    <t>Versión:</t>
  </si>
  <si>
    <t>Versión</t>
  </si>
  <si>
    <t>Check P&amp;G</t>
  </si>
  <si>
    <t>Solicitante</t>
  </si>
  <si>
    <t xml:space="preserve">a) Empresa: </t>
  </si>
  <si>
    <t>- El Solicitante deberá completar aquellos campos no sombreados del Balance y Cuenta de explotación. Aquellos sombreados en gris/amarillo se corresponden con subtotales y estarán bloqueados para evitar errores de formulación.</t>
  </si>
  <si>
    <t>- En este sentido, el usuario no podrá introducir filas o columnas adicionales.</t>
  </si>
  <si>
    <t>- Para mayor aclaración, en cada epígrafe se ha detallado con símbolos (+) / (-) en función del efecto de la partida en la cuenta de resultado.</t>
  </si>
  <si>
    <t>- Igualmente, con el objeto de verificar que no se han producido incoherencias a la hora de introducir los datos, se han introducido dos alertas en relación al cuadre del activo y pasivo así como del resultado.</t>
  </si>
  <si>
    <t>Check Activo / Pasivo</t>
  </si>
  <si>
    <t>a. Servicios exteriores</t>
  </si>
  <si>
    <t>b.  Tributos</t>
  </si>
  <si>
    <t>Variación de acreedores L/P (+/-)</t>
  </si>
  <si>
    <t>Variación de subvenciones y aj. de valor (+/-)</t>
  </si>
  <si>
    <t>Reparto de dividendos</t>
  </si>
  <si>
    <t xml:space="preserve">b) Nº de Expediente: </t>
  </si>
  <si>
    <t>d) Versión: Desglosar entre versión cliente o versión Orden. De este modo, siempre quedará una copia de seguridad con los datos introducidos por el Solicitante, y una segunda copia con dichos datos ajustados por parte del analista de la Orden.</t>
  </si>
  <si>
    <t>Puede comparar estos resultados con los que el Banco de España (BDE) ofrece para su sector (CNAE 2 dígitos) y Tamaño de empresa (micro, pequeña, mediana o gran empresa). Para ello debe consutar la dirección http://app.bde.es/rss_www/Ratios y sellecionar:</t>
  </si>
  <si>
    <t>1.Tipo de entidad</t>
  </si>
  <si>
    <t>2. Objeto del estudio: Comparación de la empresa con el sector</t>
  </si>
  <si>
    <t>3. País: España</t>
  </si>
  <si>
    <t>4. Sector de actividad: CNAE con dos dígitos</t>
  </si>
  <si>
    <t>5. Ejercicio: último disponible</t>
  </si>
  <si>
    <t>6. Tamaño en función de la cifra neta de negocio. En caso de no existir registros suficientes para el tamaño de la empresa, se realizará la consulta seleccionando "Total tamaños"</t>
  </si>
  <si>
    <t>R04</t>
  </si>
  <si>
    <t>Cash flow (resultado económico bruto) / Total deuda neta</t>
  </si>
  <si>
    <t>R12</t>
  </si>
  <si>
    <t>Resultado después de impuestos / Fondos propios</t>
  </si>
  <si>
    <t>R20</t>
  </si>
  <si>
    <t>Capital circulante / Cifra neta de negocios</t>
  </si>
  <si>
    <t>R22</t>
  </si>
  <si>
    <t>Fondos propios / Total pasivo</t>
  </si>
  <si>
    <t>Instrucciones para la cumplimentación de la información</t>
  </si>
  <si>
    <t>Debe pinchar en el stick habilitado para ello si dispone de tres ejercicios documentados con cuentas presentadas en el Registro</t>
  </si>
  <si>
    <t xml:space="preserve">- El Solicitante únicamente tendrá que completar los campos relacionados con el Balance de Situación y la Cuenta de Pérdidas y Ganancias analítica. Dicha información generará automáticamente el Cash-Flow y los ratios preestablecidos que se encuentran en las pestañas correspondientes. </t>
  </si>
  <si>
    <r>
      <t>- El solicitante deberá rellenar en primer lugar los campos de identificación del Proyecto de la hoja “</t>
    </r>
    <r>
      <rPr>
        <i/>
        <sz val="10"/>
        <rFont val="Arial Narrow"/>
        <family val="2"/>
      </rPr>
      <t>Balance</t>
    </r>
    <r>
      <rPr>
        <sz val="10"/>
        <rFont val="Arial Narrow"/>
        <family val="2"/>
      </rPr>
      <t>”; los cuales quedarán referenciados en el resto de hojas.</t>
    </r>
  </si>
  <si>
    <r>
      <t>- En la hoja de “</t>
    </r>
    <r>
      <rPr>
        <i/>
        <sz val="10"/>
        <rFont val="Arial Narrow"/>
        <family val="2"/>
      </rPr>
      <t>Balance”</t>
    </r>
    <r>
      <rPr>
        <sz val="10"/>
        <rFont val="Arial Narrow"/>
        <family val="2"/>
      </rPr>
      <t xml:space="preserve">, todos los campos deben ser completados en valores absolutos, aceptando únicamente un valor negativo para los siguientes campos: </t>
    </r>
    <r>
      <rPr>
        <i/>
        <sz val="10"/>
        <rFont val="Arial Narrow"/>
        <family val="2"/>
      </rPr>
      <t>Resultado del ejercicio, Resultado de ejercicios anteriores y Ajustes por cambio de valor</t>
    </r>
    <r>
      <rPr>
        <sz val="10"/>
        <rFont val="Arial Narrow"/>
        <family val="2"/>
      </rPr>
      <t>, si aplica.</t>
    </r>
  </si>
  <si>
    <r>
      <t>- En la hoja de “</t>
    </r>
    <r>
      <rPr>
        <i/>
        <sz val="10"/>
        <rFont val="Arial Narrow"/>
        <family val="2"/>
      </rPr>
      <t>Cta de Rtdos</t>
    </r>
    <r>
      <rPr>
        <sz val="10"/>
        <rFont val="Arial Narrow"/>
        <family val="2"/>
      </rPr>
      <t xml:space="preserve">” igualmente todos los campos deben ser completados en valores absolutos, salvo aquellas variaciones de resultado que puedan ser positivas o negativas como por ejemplo </t>
    </r>
    <r>
      <rPr>
        <i/>
        <sz val="10"/>
        <rFont val="Arial Narrow"/>
        <family val="2"/>
      </rPr>
      <t>Variación de valor razonable en instrumentos financieros, diferencias de cambio, o resultado por enajenaciones  de instrumentos financieros.</t>
    </r>
  </si>
  <si>
    <r>
      <t xml:space="preserve">- Al final de la hoja </t>
    </r>
    <r>
      <rPr>
        <i/>
        <sz val="10"/>
        <rFont val="Arial Narrow"/>
        <family val="2"/>
      </rPr>
      <t>“Balance”</t>
    </r>
    <r>
      <rPr>
        <sz val="10"/>
        <rFont val="Arial Narrow"/>
        <family val="2"/>
      </rPr>
      <t>, se solicita igualmente un detalle del número de empleados  por año.</t>
    </r>
  </si>
  <si>
    <r>
      <t>- En la hoja “</t>
    </r>
    <r>
      <rPr>
        <i/>
        <sz val="10"/>
        <rFont val="Arial Narrow"/>
        <family val="2"/>
      </rPr>
      <t xml:space="preserve">Cta. Rtdos”, </t>
    </r>
    <r>
      <rPr>
        <sz val="10"/>
        <rFont val="Arial Narrow"/>
        <family val="2"/>
      </rPr>
      <t xml:space="preserve">los campos de </t>
    </r>
    <r>
      <rPr>
        <i/>
        <sz val="10"/>
        <rFont val="Arial Narrow"/>
        <family val="2"/>
      </rPr>
      <t xml:space="preserve">Otros gastos de explotación, otros ingresos de explotación, gastos </t>
    </r>
    <r>
      <rPr>
        <sz val="10"/>
        <rFont val="Arial Narrow"/>
        <family val="2"/>
      </rPr>
      <t>extraordinarios e ingresos extraordinarios deberán ser detallados tal y como se muestra al final de la hoja.</t>
    </r>
  </si>
  <si>
    <r>
      <t xml:space="preserve">- Por último, la hoja </t>
    </r>
    <r>
      <rPr>
        <i/>
        <sz val="10"/>
        <rFont val="Arial Narrow"/>
        <family val="2"/>
      </rPr>
      <t>“Cash-Flow”</t>
    </r>
    <r>
      <rPr>
        <sz val="10"/>
        <rFont val="Arial Narrow"/>
        <family val="2"/>
      </rPr>
      <t xml:space="preserve"> requiere únicamente establecer el tipo impositivo general aplicable a la Sociedad.</t>
    </r>
  </si>
  <si>
    <r>
      <t>- Dicha hoja “</t>
    </r>
    <r>
      <rPr>
        <i/>
        <sz val="10"/>
        <rFont val="Arial Narrow"/>
        <family val="2"/>
      </rPr>
      <t xml:space="preserve">Cash-Flow” </t>
    </r>
    <r>
      <rPr>
        <sz val="10"/>
        <rFont val="Arial Narrow"/>
        <family val="2"/>
      </rPr>
      <t>contiene igualmente una alerta para evitar cualquier descuadre entre el flujo de caja neto acumulado y el saldo de tesorería de balance.</t>
    </r>
  </si>
  <si>
    <t xml:space="preserve"> La información que se muestra  en la hoja "Ratios BDE" se utilizará para comprobar el requisito de solicitante relativo a la capacidad económico-financiera para afrontar el proyecto, requerido para determinados proyectos presentados a la Orden de Desarrollo Industrial (Artículo 4.1.c).</t>
  </si>
  <si>
    <t>Información económico-financiera (Histórica y previsional)</t>
  </si>
  <si>
    <t>Una vez descargados los resultados del BDE, para acreditar la capacidad económico-financiera de su empresa al menos tres de los ratios arriba calculados (Excel) no pueden ser inferiores al 50% del valor medio Q2 ofrecido por el BDE.</t>
  </si>
  <si>
    <t>Esta información se utilizará para comprobar el requisito de solicitante relativo a la capacidad económico-financiera para afrontar el proyecto, requerido para determinados proyectos presentados a la Orden de Desarrollo Industrial (Artículo 4.1.c).</t>
  </si>
  <si>
    <t>Al no disponer de al menos tres ejercicios documentados con cuentas presentadas en Registro, no está obligado a cumplir el requisito arriba indicado, por lo que estos ratios son meramente informativos.</t>
  </si>
  <si>
    <t>Comprobación requisito solicitante de capacidad económico financiera para afrontar el proyecto (solamente determinados proyectos Orden de Desarrollo Industrial, de acuerdo al artículo 4.1.c):</t>
  </si>
  <si>
    <t xml:space="preserve">NÚMERO DE EMPLEADOS </t>
  </si>
  <si>
    <r>
      <t xml:space="preserve">c) Año cerrado: Se corresponde con el </t>
    </r>
    <r>
      <rPr>
        <u/>
        <sz val="10"/>
        <rFont val="Arial Narrow"/>
        <family val="2"/>
      </rPr>
      <t>último ejercicio completo con Estados Financieros definitivos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</si>
</sst>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53" x14ac:knownFonts="1">
    <font>
      <sz val="10"/>
      <name val="Arial"/>
    </font>
    <font>
      <sz val="10"/>
      <name val="Arial"/>
      <family val="2"/>
    </font>
    <font>
      <b/>
      <sz val="10"/>
      <name val="Arial"/>
      <family val="2"/>
    </font>
    <font>
      <b/>
      <sz val="12"/>
      <name val="Arial"/>
      <family val="2"/>
    </font>
    <font>
      <sz val="12"/>
      <name val="Arial"/>
      <family val="2"/>
    </font>
    <font>
      <b/>
      <sz val="14"/>
      <name val="Arial"/>
      <family val="2"/>
    </font>
    <font>
      <i/>
      <sz val="10"/>
      <name val="Arial"/>
      <family val="2"/>
    </font>
    <font>
      <sz val="11"/>
      <name val="Arial"/>
      <family val="2"/>
    </font>
    <font>
      <b/>
      <sz val="8"/>
      <name val="Arial"/>
      <family val="2"/>
    </font>
    <font>
      <sz val="10"/>
      <color rgb="FFFF0000"/>
      <name val="Arial"/>
      <family val="2"/>
    </font>
    <font>
      <b/>
      <sz val="12"/>
      <color theme="0"/>
      <name val="Arial"/>
      <family val="2"/>
    </font>
    <font>
      <b/>
      <sz val="10"/>
      <color theme="0"/>
      <name val="Arial"/>
      <family val="2"/>
    </font>
    <font>
      <sz val="12"/>
      <color theme="0"/>
      <name val="Arial"/>
      <family val="2"/>
    </font>
    <font>
      <b/>
      <sz val="12"/>
      <color indexed="9"/>
      <name val="Arial"/>
      <family val="2"/>
    </font>
    <font>
      <b/>
      <sz val="9"/>
      <color indexed="62"/>
      <name val="Arial"/>
      <family val="2"/>
    </font>
    <font>
      <sz val="9"/>
      <name val="Arial"/>
      <family val="2"/>
    </font>
    <font>
      <sz val="9"/>
      <color indexed="54"/>
      <name val="Arial"/>
      <family val="2"/>
    </font>
    <font>
      <sz val="8"/>
      <name val="Arial"/>
      <family val="2"/>
    </font>
    <font>
      <sz val="9"/>
      <color indexed="62"/>
      <name val="Arial"/>
      <family val="2"/>
    </font>
    <font>
      <sz val="10"/>
      <name val="Arial"/>
      <family val="2"/>
    </font>
    <font>
      <i/>
      <sz val="8"/>
      <name val="Arial"/>
      <family val="2"/>
    </font>
    <font>
      <b/>
      <i/>
      <sz val="8"/>
      <color theme="0"/>
      <name val="Arial"/>
      <family val="2"/>
    </font>
    <font>
      <i/>
      <sz val="8"/>
      <color theme="0"/>
      <name val="Arial"/>
      <family val="2"/>
    </font>
    <font>
      <i/>
      <sz val="8"/>
      <color rgb="FFFF0000"/>
      <name val="Arial"/>
      <family val="2"/>
    </font>
    <font>
      <b/>
      <sz val="8"/>
      <color indexed="62"/>
      <name val="Arial"/>
      <family val="2"/>
    </font>
    <font>
      <b/>
      <sz val="12"/>
      <color rgb="FF333399"/>
      <name val="Arial"/>
      <family val="2"/>
    </font>
    <font>
      <i/>
      <sz val="8"/>
      <color rgb="FF333399"/>
      <name val="Arial"/>
      <family val="2"/>
    </font>
    <font>
      <sz val="10"/>
      <color rgb="FF333399"/>
      <name val="Arial"/>
      <family val="2"/>
    </font>
    <font>
      <b/>
      <sz val="10"/>
      <color rgb="FF333399"/>
      <name val="Arial"/>
      <family val="2"/>
    </font>
    <font>
      <b/>
      <sz val="9"/>
      <color rgb="FF333399"/>
      <name val="Arial"/>
      <family val="2"/>
    </font>
    <font>
      <sz val="9"/>
      <color rgb="FF333399"/>
      <name val="Arial"/>
      <family val="2"/>
    </font>
    <font>
      <b/>
      <u/>
      <sz val="10"/>
      <name val="Arial"/>
      <family val="2"/>
    </font>
    <font>
      <b/>
      <sz val="9"/>
      <color rgb="FFFF0000"/>
      <name val="Arial"/>
      <family val="2"/>
    </font>
    <font>
      <b/>
      <sz val="10"/>
      <color theme="3"/>
      <name val="Arial"/>
      <family val="2"/>
    </font>
    <font>
      <b/>
      <i/>
      <sz val="8"/>
      <color theme="3"/>
      <name val="Arial"/>
      <family val="2"/>
    </font>
    <font>
      <u/>
      <sz val="10"/>
      <name val="Arial"/>
      <family val="2"/>
    </font>
    <font>
      <sz val="8"/>
      <color theme="0"/>
      <name val="Arial"/>
      <family val="2"/>
    </font>
    <font>
      <b/>
      <sz val="8"/>
      <color indexed="9"/>
      <name val="Arial"/>
      <family val="2"/>
    </font>
    <font>
      <sz val="8"/>
      <color indexed="62"/>
      <name val="Arial"/>
      <family val="2"/>
    </font>
    <font>
      <b/>
      <sz val="8"/>
      <color rgb="FFFF0000"/>
      <name val="Arial"/>
      <family val="2"/>
    </font>
    <font>
      <b/>
      <sz val="8"/>
      <color rgb="FF333399"/>
      <name val="Arial"/>
      <family val="2"/>
    </font>
    <font>
      <sz val="10"/>
      <name val="Arial Narrow"/>
      <family val="2"/>
    </font>
    <font>
      <sz val="11"/>
      <name val="Arial Narrow"/>
      <family val="2"/>
    </font>
    <font>
      <b/>
      <sz val="11"/>
      <name val="Arial Narrow"/>
      <family val="2"/>
    </font>
    <font>
      <i/>
      <sz val="10"/>
      <name val="Arial Narrow"/>
      <family val="2"/>
    </font>
    <font>
      <b/>
      <sz val="11"/>
      <color rgb="FFFF0000"/>
      <name val="Arial Narrow"/>
      <family val="2"/>
    </font>
    <font>
      <sz val="8"/>
      <color rgb="FF000000"/>
      <name val="Tahoma"/>
      <family val="2"/>
    </font>
    <font>
      <b/>
      <sz val="10"/>
      <color rgb="FFFF0000"/>
      <name val="Arial"/>
      <family val="2"/>
    </font>
    <font>
      <sz val="8"/>
      <color rgb="FFC00000"/>
      <name val="Arial"/>
      <family val="2"/>
    </font>
    <font>
      <b/>
      <i/>
      <sz val="10"/>
      <color rgb="FF4F81BD"/>
      <name val="Arial Narrow"/>
      <family val="2"/>
    </font>
    <font>
      <sz val="10"/>
      <color theme="0"/>
      <name val="Arial Narrow"/>
      <family val="2"/>
    </font>
    <font>
      <sz val="10"/>
      <color rgb="FFC00000"/>
      <name val="Arial"/>
      <family val="2"/>
    </font>
    <font>
      <u/>
      <sz val="10"/>
      <name val="Arial Narrow"/>
      <family val="2"/>
    </font>
  </fonts>
  <fills count="1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FFC000"/>
        <bgColor indexed="64"/>
      </patternFill>
    </fill>
  </fills>
  <borders count="64">
    <border>
      <left/>
      <right/>
      <top/>
      <bottom/>
      <diagonal/>
    </border>
    <border>
      <left/>
      <right/>
      <top style="hair">
        <color indexed="64"/>
      </top>
      <bottom style="hair">
        <color indexed="64"/>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hair">
        <color indexed="64"/>
      </right>
      <top style="hair">
        <color indexed="64"/>
      </top>
      <bottom style="thin">
        <color indexed="64"/>
      </bottom>
      <diagonal/>
    </border>
    <border>
      <left/>
      <right style="thin">
        <color indexed="64"/>
      </right>
      <top/>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top style="thin">
        <color indexed="64"/>
      </top>
      <bottom/>
      <diagonal/>
    </border>
    <border>
      <left style="thin">
        <color indexed="64"/>
      </left>
      <right/>
      <top style="hair">
        <color indexed="64"/>
      </top>
      <bottom/>
      <diagonal/>
    </border>
    <border>
      <left/>
      <right/>
      <top style="hair">
        <color indexed="64"/>
      </top>
      <bottom/>
      <diagonal/>
    </border>
    <border>
      <left/>
      <right style="hair">
        <color indexed="64"/>
      </right>
      <top/>
      <bottom/>
      <diagonal/>
    </border>
    <border>
      <left style="thin">
        <color theme="0"/>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9"/>
      </left>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9"/>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auto="1"/>
      </left>
      <right/>
      <top style="thin">
        <color auto="1"/>
      </top>
      <bottom style="thin">
        <color auto="1"/>
      </bottom>
      <diagonal/>
    </border>
    <border>
      <left style="thin">
        <color auto="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3">
    <xf numFmtId="0" fontId="0" fillId="0" borderId="0"/>
    <xf numFmtId="44" fontId="1" fillId="0" borderId="0" applyFont="0" applyFill="0" applyBorder="0" applyAlignment="0" applyProtection="0"/>
    <xf numFmtId="9" fontId="19" fillId="0" borderId="0" applyFont="0" applyFill="0" applyBorder="0" applyAlignment="0" applyProtection="0"/>
  </cellStyleXfs>
  <cellXfs count="585">
    <xf numFmtId="0" fontId="0" fillId="0" borderId="0" xfId="0"/>
    <xf numFmtId="3" fontId="3" fillId="2" borderId="0" xfId="0" applyNumberFormat="1" applyFont="1" applyFill="1"/>
    <xf numFmtId="0" fontId="4" fillId="2" borderId="0" xfId="0" applyFont="1" applyFill="1"/>
    <xf numFmtId="0" fontId="2" fillId="2" borderId="0" xfId="0" applyFont="1" applyFill="1"/>
    <xf numFmtId="0" fontId="1" fillId="2" borderId="0" xfId="0" applyFont="1" applyFill="1"/>
    <xf numFmtId="3" fontId="10" fillId="3" borderId="5" xfId="0" applyNumberFormat="1" applyFont="1" applyFill="1" applyBorder="1" applyAlignment="1"/>
    <xf numFmtId="0" fontId="10" fillId="3" borderId="7" xfId="0" applyFont="1" applyFill="1" applyBorder="1" applyAlignment="1"/>
    <xf numFmtId="3" fontId="10" fillId="2" borderId="0" xfId="0" applyNumberFormat="1" applyFont="1" applyFill="1" applyBorder="1" applyAlignment="1"/>
    <xf numFmtId="0" fontId="10" fillId="2" borderId="0" xfId="0" applyFont="1" applyFill="1" applyBorder="1" applyAlignment="1"/>
    <xf numFmtId="3" fontId="13" fillId="3" borderId="30" xfId="0" applyNumberFormat="1" applyFont="1" applyFill="1" applyBorder="1" applyAlignment="1">
      <alignment horizontal="center"/>
    </xf>
    <xf numFmtId="0" fontId="11" fillId="3" borderId="8" xfId="0" applyFont="1" applyFill="1" applyBorder="1"/>
    <xf numFmtId="0" fontId="11" fillId="3" borderId="7" xfId="0" applyFont="1" applyFill="1" applyBorder="1"/>
    <xf numFmtId="0" fontId="11" fillId="2" borderId="0" xfId="0" applyFont="1" applyFill="1" applyBorder="1"/>
    <xf numFmtId="0" fontId="11" fillId="2" borderId="16" xfId="0" applyFont="1" applyFill="1" applyBorder="1"/>
    <xf numFmtId="0" fontId="11" fillId="2" borderId="16" xfId="0" applyFont="1" applyFill="1" applyBorder="1" applyAlignment="1">
      <alignment horizontal="right"/>
    </xf>
    <xf numFmtId="0" fontId="11" fillId="2" borderId="0" xfId="0" applyFont="1" applyFill="1" applyBorder="1" applyAlignment="1">
      <alignment horizontal="right"/>
    </xf>
    <xf numFmtId="3" fontId="10" fillId="3" borderId="5" xfId="0" applyNumberFormat="1" applyFont="1" applyFill="1" applyBorder="1" applyAlignment="1" applyProtection="1">
      <alignment horizontal="center"/>
      <protection locked="0"/>
    </xf>
    <xf numFmtId="49" fontId="14" fillId="4" borderId="23" xfId="0" applyNumberFormat="1" applyFont="1" applyFill="1" applyBorder="1"/>
    <xf numFmtId="49" fontId="14" fillId="4" borderId="9" xfId="0" applyNumberFormat="1" applyFont="1" applyFill="1" applyBorder="1"/>
    <xf numFmtId="49" fontId="14" fillId="4" borderId="19" xfId="0" applyNumberFormat="1" applyFont="1" applyFill="1" applyBorder="1"/>
    <xf numFmtId="3" fontId="10" fillId="3" borderId="14" xfId="0" applyNumberFormat="1" applyFont="1" applyFill="1" applyBorder="1" applyAlignment="1">
      <alignment horizontal="left"/>
    </xf>
    <xf numFmtId="3" fontId="10" fillId="3" borderId="0" xfId="0" applyNumberFormat="1" applyFont="1" applyFill="1" applyBorder="1" applyAlignment="1">
      <alignment horizontal="left"/>
    </xf>
    <xf numFmtId="3" fontId="10" fillId="3" borderId="14" xfId="0" applyNumberFormat="1" applyFont="1" applyFill="1" applyBorder="1" applyAlignment="1"/>
    <xf numFmtId="0" fontId="11" fillId="3" borderId="7" xfId="0" applyFont="1" applyFill="1" applyBorder="1" applyAlignment="1">
      <alignment horizontal="center"/>
    </xf>
    <xf numFmtId="0" fontId="11" fillId="3" borderId="37" xfId="0" applyFont="1" applyFill="1" applyBorder="1" applyAlignment="1">
      <alignment horizontal="center"/>
    </xf>
    <xf numFmtId="3" fontId="20" fillId="2" borderId="0" xfId="0" applyNumberFormat="1" applyFont="1" applyFill="1"/>
    <xf numFmtId="0" fontId="20" fillId="2" borderId="0" xfId="0" applyFont="1" applyFill="1"/>
    <xf numFmtId="0" fontId="21" fillId="3" borderId="38" xfId="0" applyFont="1" applyFill="1" applyBorder="1" applyAlignment="1">
      <alignment horizontal="right"/>
    </xf>
    <xf numFmtId="0" fontId="21" fillId="2" borderId="16" xfId="0" applyFont="1" applyFill="1" applyBorder="1" applyAlignment="1">
      <alignment horizontal="right"/>
    </xf>
    <xf numFmtId="3" fontId="20" fillId="2" borderId="3" xfId="0" applyNumberFormat="1" applyFont="1" applyFill="1" applyBorder="1" applyAlignment="1">
      <alignment horizontal="right"/>
    </xf>
    <xf numFmtId="0" fontId="21" fillId="2" borderId="0" xfId="0" applyFont="1" applyFill="1" applyBorder="1" applyAlignment="1">
      <alignment horizontal="right"/>
    </xf>
    <xf numFmtId="0" fontId="21" fillId="3" borderId="9" xfId="0" applyFont="1" applyFill="1" applyBorder="1" applyAlignment="1">
      <alignment horizontal="right"/>
    </xf>
    <xf numFmtId="9" fontId="20" fillId="2" borderId="2" xfId="0" applyNumberFormat="1" applyFont="1" applyFill="1" applyBorder="1" applyAlignment="1">
      <alignment horizontal="right"/>
    </xf>
    <xf numFmtId="0" fontId="2" fillId="2" borderId="16" xfId="0" applyFont="1" applyFill="1" applyBorder="1" applyAlignment="1">
      <alignment horizontal="right"/>
    </xf>
    <xf numFmtId="3" fontId="1" fillId="2" borderId="8" xfId="0" applyNumberFormat="1" applyFont="1" applyFill="1" applyBorder="1" applyAlignment="1">
      <alignment horizontal="right"/>
    </xf>
    <xf numFmtId="0" fontId="2" fillId="2" borderId="0" xfId="0" applyFont="1" applyFill="1" applyBorder="1" applyAlignment="1">
      <alignment horizontal="right"/>
    </xf>
    <xf numFmtId="9" fontId="20" fillId="2" borderId="27" xfId="0" applyNumberFormat="1" applyFont="1" applyFill="1" applyBorder="1" applyAlignment="1">
      <alignment horizontal="right"/>
    </xf>
    <xf numFmtId="0" fontId="17" fillId="2" borderId="0" xfId="0" applyFont="1" applyFill="1"/>
    <xf numFmtId="9" fontId="20" fillId="2" borderId="4" xfId="0" applyNumberFormat="1" applyFont="1" applyFill="1" applyBorder="1" applyAlignment="1">
      <alignment horizontal="right"/>
    </xf>
    <xf numFmtId="9" fontId="20" fillId="2" borderId="20" xfId="0" applyNumberFormat="1" applyFont="1" applyFill="1" applyBorder="1" applyAlignment="1">
      <alignment horizontal="right"/>
    </xf>
    <xf numFmtId="3" fontId="1" fillId="2" borderId="14" xfId="0" applyNumberFormat="1" applyFont="1" applyFill="1" applyBorder="1" applyAlignment="1" applyProtection="1">
      <alignment horizontal="right"/>
      <protection locked="0"/>
    </xf>
    <xf numFmtId="0" fontId="1" fillId="2" borderId="3" xfId="0" applyFont="1" applyFill="1" applyBorder="1"/>
    <xf numFmtId="0" fontId="20" fillId="2" borderId="11" xfId="0" applyFont="1" applyFill="1" applyBorder="1"/>
    <xf numFmtId="49" fontId="20" fillId="2" borderId="3" xfId="0" applyNumberFormat="1" applyFont="1" applyFill="1" applyBorder="1" applyAlignment="1">
      <alignment horizontal="left"/>
    </xf>
    <xf numFmtId="4" fontId="20" fillId="2" borderId="3" xfId="0" applyNumberFormat="1" applyFont="1" applyFill="1" applyBorder="1" applyAlignment="1">
      <alignment horizontal="right"/>
    </xf>
    <xf numFmtId="0" fontId="20" fillId="2" borderId="3" xfId="0" applyFont="1" applyFill="1" applyBorder="1" applyAlignment="1">
      <alignment horizontal="left" indent="1"/>
    </xf>
    <xf numFmtId="0" fontId="20" fillId="2" borderId="3" xfId="0" applyFont="1" applyFill="1" applyBorder="1"/>
    <xf numFmtId="9" fontId="20" fillId="2" borderId="11" xfId="2" applyFont="1" applyFill="1" applyBorder="1" applyAlignment="1">
      <alignment horizontal="right"/>
    </xf>
    <xf numFmtId="9" fontId="20" fillId="2" borderId="11" xfId="0" applyNumberFormat="1" applyFont="1" applyFill="1" applyBorder="1" applyAlignment="1">
      <alignment horizontal="right"/>
    </xf>
    <xf numFmtId="3" fontId="1" fillId="2" borderId="40" xfId="0" applyNumberFormat="1" applyFont="1" applyFill="1" applyBorder="1" applyAlignment="1" applyProtection="1">
      <alignment horizontal="right"/>
      <protection locked="0"/>
    </xf>
    <xf numFmtId="9" fontId="20" fillId="2" borderId="2" xfId="2" applyFont="1" applyFill="1" applyBorder="1" applyAlignment="1">
      <alignment horizontal="right"/>
    </xf>
    <xf numFmtId="9" fontId="20" fillId="2" borderId="27" xfId="2" applyFont="1" applyFill="1" applyBorder="1" applyAlignment="1">
      <alignment horizontal="right"/>
    </xf>
    <xf numFmtId="49" fontId="1" fillId="2" borderId="41" xfId="0" applyNumberFormat="1" applyFont="1" applyFill="1" applyBorder="1" applyAlignment="1">
      <alignment horizontal="left"/>
    </xf>
    <xf numFmtId="0" fontId="6" fillId="2" borderId="41" xfId="0" applyFont="1" applyFill="1" applyBorder="1"/>
    <xf numFmtId="0" fontId="20" fillId="2" borderId="0" xfId="0" applyFont="1" applyFill="1" applyBorder="1"/>
    <xf numFmtId="3" fontId="1" fillId="2" borderId="0" xfId="0" applyNumberFormat="1" applyFont="1" applyFill="1"/>
    <xf numFmtId="0" fontId="1" fillId="2" borderId="40" xfId="0" applyFont="1" applyFill="1" applyBorder="1"/>
    <xf numFmtId="4" fontId="1" fillId="2" borderId="41" xfId="0" applyNumberFormat="1" applyFont="1" applyFill="1" applyBorder="1" applyAlignment="1">
      <alignment horizontal="right"/>
    </xf>
    <xf numFmtId="0" fontId="1" fillId="2" borderId="41" xfId="0" applyFont="1" applyFill="1" applyBorder="1"/>
    <xf numFmtId="4" fontId="1" fillId="2" borderId="41" xfId="0" applyNumberFormat="1" applyFont="1" applyFill="1" applyBorder="1" applyAlignment="1">
      <alignment horizontal="left"/>
    </xf>
    <xf numFmtId="49" fontId="1" fillId="2" borderId="3" xfId="0" applyNumberFormat="1" applyFont="1" applyFill="1" applyBorder="1" applyAlignment="1">
      <alignment horizontal="left"/>
    </xf>
    <xf numFmtId="4" fontId="1" fillId="2" borderId="3" xfId="0" applyNumberFormat="1" applyFont="1" applyFill="1" applyBorder="1" applyAlignment="1">
      <alignment horizontal="right"/>
    </xf>
    <xf numFmtId="0" fontId="1" fillId="2" borderId="0" xfId="0" applyFont="1" applyFill="1" applyBorder="1"/>
    <xf numFmtId="0" fontId="1" fillId="2" borderId="40" xfId="0" applyFont="1" applyFill="1" applyBorder="1" applyProtection="1">
      <protection locked="0"/>
    </xf>
    <xf numFmtId="0" fontId="1" fillId="2" borderId="8" xfId="0" applyFont="1" applyFill="1" applyBorder="1"/>
    <xf numFmtId="4" fontId="1" fillId="2" borderId="0" xfId="0" applyNumberFormat="1" applyFont="1" applyFill="1" applyBorder="1" applyAlignment="1">
      <alignment horizontal="right"/>
    </xf>
    <xf numFmtId="0" fontId="1" fillId="2" borderId="14" xfId="0" applyFont="1" applyFill="1" applyBorder="1"/>
    <xf numFmtId="3" fontId="1" fillId="2" borderId="0" xfId="0" applyNumberFormat="1" applyFont="1" applyFill="1" applyBorder="1"/>
    <xf numFmtId="0" fontId="4" fillId="2" borderId="0" xfId="0" applyFont="1" applyFill="1" applyBorder="1"/>
    <xf numFmtId="0" fontId="18" fillId="2" borderId="0" xfId="0" applyFont="1" applyFill="1" applyBorder="1"/>
    <xf numFmtId="3" fontId="18" fillId="2" borderId="0" xfId="0" applyNumberFormat="1" applyFont="1" applyFill="1" applyBorder="1"/>
    <xf numFmtId="3" fontId="14" fillId="4" borderId="16" xfId="0" applyNumberFormat="1" applyFont="1" applyFill="1" applyBorder="1"/>
    <xf numFmtId="49" fontId="14" fillId="2" borderId="0" xfId="0" applyNumberFormat="1" applyFont="1" applyFill="1" applyBorder="1"/>
    <xf numFmtId="49" fontId="15" fillId="2" borderId="0" xfId="0" applyNumberFormat="1" applyFont="1" applyFill="1" applyBorder="1"/>
    <xf numFmtId="3" fontId="16" fillId="2" borderId="0" xfId="0" applyNumberFormat="1" applyFont="1" applyFill="1" applyBorder="1"/>
    <xf numFmtId="3" fontId="15" fillId="2" borderId="0" xfId="0" applyNumberFormat="1" applyFont="1" applyFill="1" applyBorder="1"/>
    <xf numFmtId="49" fontId="15" fillId="2" borderId="14" xfId="0" applyNumberFormat="1" applyFont="1" applyFill="1" applyBorder="1"/>
    <xf numFmtId="49" fontId="15" fillId="2" borderId="7" xfId="0" applyNumberFormat="1" applyFont="1" applyFill="1" applyBorder="1"/>
    <xf numFmtId="10" fontId="15" fillId="2" borderId="0" xfId="0" applyNumberFormat="1" applyFont="1" applyFill="1" applyBorder="1"/>
    <xf numFmtId="10" fontId="15" fillId="2" borderId="29" xfId="0" applyNumberFormat="1" applyFont="1" applyFill="1" applyBorder="1"/>
    <xf numFmtId="3" fontId="14" fillId="4" borderId="8" xfId="0" applyNumberFormat="1" applyFont="1" applyFill="1" applyBorder="1"/>
    <xf numFmtId="49" fontId="25" fillId="4" borderId="5" xfId="0" applyNumberFormat="1" applyFont="1" applyFill="1" applyBorder="1" applyAlignment="1">
      <alignment horizontal="left"/>
    </xf>
    <xf numFmtId="49" fontId="25" fillId="4" borderId="6" xfId="0" applyNumberFormat="1" applyFont="1" applyFill="1" applyBorder="1" applyAlignment="1">
      <alignment horizontal="left"/>
    </xf>
    <xf numFmtId="4" fontId="25" fillId="4" borderId="6" xfId="0" applyNumberFormat="1" applyFont="1" applyFill="1" applyBorder="1" applyAlignment="1">
      <alignment horizontal="right"/>
    </xf>
    <xf numFmtId="0" fontId="25" fillId="4" borderId="6" xfId="0" applyFont="1" applyFill="1" applyBorder="1"/>
    <xf numFmtId="3" fontId="25" fillId="4" borderId="5" xfId="0" applyNumberFormat="1" applyFont="1" applyFill="1" applyBorder="1" applyAlignment="1">
      <alignment horizontal="right"/>
    </xf>
    <xf numFmtId="9" fontId="26" fillId="4" borderId="19" xfId="2" applyFont="1" applyFill="1" applyBorder="1" applyAlignment="1">
      <alignment horizontal="right"/>
    </xf>
    <xf numFmtId="0" fontId="25" fillId="2" borderId="0" xfId="0" applyFont="1" applyFill="1"/>
    <xf numFmtId="0" fontId="26" fillId="4" borderId="11" xfId="0" applyFont="1" applyFill="1" applyBorder="1"/>
    <xf numFmtId="49" fontId="26" fillId="4" borderId="3" xfId="0" applyNumberFormat="1" applyFont="1" applyFill="1" applyBorder="1" applyAlignment="1">
      <alignment horizontal="left"/>
    </xf>
    <xf numFmtId="4" fontId="26" fillId="4" borderId="3" xfId="0" applyNumberFormat="1" applyFont="1" applyFill="1" applyBorder="1" applyAlignment="1">
      <alignment horizontal="right"/>
    </xf>
    <xf numFmtId="0" fontId="26" fillId="4" borderId="3" xfId="0" applyFont="1" applyFill="1" applyBorder="1" applyAlignment="1">
      <alignment horizontal="left" indent="1"/>
    </xf>
    <xf numFmtId="0" fontId="26" fillId="4" borderId="3" xfId="0" applyFont="1" applyFill="1" applyBorder="1"/>
    <xf numFmtId="9" fontId="26" fillId="4" borderId="11" xfId="2" applyFont="1" applyFill="1" applyBorder="1" applyAlignment="1">
      <alignment horizontal="right"/>
    </xf>
    <xf numFmtId="9" fontId="26" fillId="4" borderId="11" xfId="0" applyNumberFormat="1" applyFont="1" applyFill="1" applyBorder="1" applyAlignment="1">
      <alignment horizontal="right"/>
    </xf>
    <xf numFmtId="9" fontId="26" fillId="4" borderId="4" xfId="0" applyNumberFormat="1" applyFont="1" applyFill="1" applyBorder="1" applyAlignment="1">
      <alignment horizontal="right"/>
    </xf>
    <xf numFmtId="9" fontId="26" fillId="4" borderId="20" xfId="0" applyNumberFormat="1" applyFont="1" applyFill="1" applyBorder="1" applyAlignment="1">
      <alignment horizontal="right"/>
    </xf>
    <xf numFmtId="0" fontId="26" fillId="2" borderId="0" xfId="0" applyFont="1" applyFill="1"/>
    <xf numFmtId="49" fontId="25" fillId="4" borderId="40" xfId="0" applyNumberFormat="1" applyFont="1" applyFill="1" applyBorder="1" applyAlignment="1">
      <alignment horizontal="left"/>
    </xf>
    <xf numFmtId="49" fontId="25" fillId="4" borderId="41" xfId="0" applyNumberFormat="1" applyFont="1" applyFill="1" applyBorder="1" applyAlignment="1">
      <alignment horizontal="left"/>
    </xf>
    <xf numFmtId="4" fontId="25" fillId="4" borderId="41" xfId="0" applyNumberFormat="1" applyFont="1" applyFill="1" applyBorder="1" applyAlignment="1">
      <alignment horizontal="right"/>
    </xf>
    <xf numFmtId="0" fontId="25" fillId="4" borderId="41" xfId="0" applyFont="1" applyFill="1" applyBorder="1"/>
    <xf numFmtId="3" fontId="25" fillId="4" borderId="40" xfId="0" applyNumberFormat="1" applyFont="1" applyFill="1" applyBorder="1" applyAlignment="1">
      <alignment horizontal="right"/>
    </xf>
    <xf numFmtId="9" fontId="26" fillId="4" borderId="2" xfId="0" applyNumberFormat="1" applyFont="1" applyFill="1" applyBorder="1" applyAlignment="1">
      <alignment horizontal="right"/>
    </xf>
    <xf numFmtId="9" fontId="26" fillId="4" borderId="27" xfId="0" applyNumberFormat="1" applyFont="1" applyFill="1" applyBorder="1" applyAlignment="1">
      <alignment horizontal="right"/>
    </xf>
    <xf numFmtId="9" fontId="26" fillId="4" borderId="28" xfId="0" applyNumberFormat="1" applyFont="1" applyFill="1" applyBorder="1" applyAlignment="1">
      <alignment horizontal="right"/>
    </xf>
    <xf numFmtId="9" fontId="26" fillId="4" borderId="26" xfId="0" applyNumberFormat="1" applyFont="1" applyFill="1" applyBorder="1" applyAlignment="1">
      <alignment horizontal="right"/>
    </xf>
    <xf numFmtId="9" fontId="26" fillId="4" borderId="18" xfId="0" applyNumberFormat="1" applyFont="1" applyFill="1" applyBorder="1" applyAlignment="1">
      <alignment horizontal="right"/>
    </xf>
    <xf numFmtId="9" fontId="26" fillId="4" borderId="19" xfId="0" applyNumberFormat="1" applyFont="1" applyFill="1" applyBorder="1" applyAlignment="1">
      <alignment horizontal="right"/>
    </xf>
    <xf numFmtId="0" fontId="27" fillId="2" borderId="0" xfId="0" applyFont="1" applyFill="1" applyBorder="1"/>
    <xf numFmtId="0" fontId="26" fillId="4" borderId="20" xfId="0" applyFont="1" applyFill="1" applyBorder="1"/>
    <xf numFmtId="0" fontId="26" fillId="2" borderId="0" xfId="0" applyFont="1" applyFill="1" applyBorder="1"/>
    <xf numFmtId="3" fontId="17" fillId="2" borderId="0" xfId="0" applyNumberFormat="1" applyFont="1" applyFill="1" applyBorder="1"/>
    <xf numFmtId="9" fontId="26" fillId="4" borderId="7" xfId="2" applyFont="1" applyFill="1" applyBorder="1" applyAlignment="1">
      <alignment horizontal="right"/>
    </xf>
    <xf numFmtId="9" fontId="26" fillId="4" borderId="7" xfId="0" applyNumberFormat="1" applyFont="1" applyFill="1" applyBorder="1" applyAlignment="1">
      <alignment horizontal="right"/>
    </xf>
    <xf numFmtId="49" fontId="14" fillId="4" borderId="15" xfId="0" applyNumberFormat="1" applyFont="1" applyFill="1" applyBorder="1"/>
    <xf numFmtId="49" fontId="15" fillId="2" borderId="14" xfId="0" applyNumberFormat="1" applyFont="1" applyFill="1" applyBorder="1" applyAlignment="1">
      <alignment horizontal="left" indent="1"/>
    </xf>
    <xf numFmtId="49" fontId="17" fillId="2" borderId="14" xfId="0" applyNumberFormat="1" applyFont="1" applyFill="1" applyBorder="1" applyAlignment="1">
      <alignment horizontal="left" indent="1"/>
    </xf>
    <xf numFmtId="49" fontId="14" fillId="4" borderId="5" xfId="0" applyNumberFormat="1" applyFont="1" applyFill="1" applyBorder="1"/>
    <xf numFmtId="49" fontId="14" fillId="4" borderId="14" xfId="0" applyNumberFormat="1" applyFont="1" applyFill="1" applyBorder="1"/>
    <xf numFmtId="49" fontId="14" fillId="4" borderId="7" xfId="0" applyNumberFormat="1" applyFont="1" applyFill="1" applyBorder="1"/>
    <xf numFmtId="49" fontId="15" fillId="2" borderId="14" xfId="0" applyNumberFormat="1" applyFont="1" applyFill="1" applyBorder="1" applyAlignment="1">
      <alignment horizontal="left" indent="2"/>
    </xf>
    <xf numFmtId="49" fontId="15" fillId="2" borderId="29" xfId="0" applyNumberFormat="1" applyFont="1" applyFill="1" applyBorder="1" applyAlignment="1">
      <alignment horizontal="left" indent="1"/>
    </xf>
    <xf numFmtId="49" fontId="17" fillId="2" borderId="29" xfId="0" applyNumberFormat="1" applyFont="1" applyFill="1" applyBorder="1" applyAlignment="1">
      <alignment horizontal="left" indent="1"/>
    </xf>
    <xf numFmtId="49" fontId="24" fillId="4" borderId="23" xfId="0" applyNumberFormat="1" applyFont="1" applyFill="1" applyBorder="1"/>
    <xf numFmtId="49" fontId="14" fillId="4" borderId="29" xfId="0" applyNumberFormat="1" applyFont="1" applyFill="1" applyBorder="1"/>
    <xf numFmtId="49" fontId="15" fillId="2" borderId="29" xfId="0" applyNumberFormat="1" applyFont="1" applyFill="1" applyBorder="1" applyAlignment="1">
      <alignment horizontal="left" indent="2"/>
    </xf>
    <xf numFmtId="49" fontId="3" fillId="2" borderId="0" xfId="0" applyNumberFormat="1" applyFont="1" applyFill="1" applyBorder="1" applyAlignment="1">
      <alignment horizontal="left"/>
    </xf>
    <xf numFmtId="49" fontId="13" fillId="2" borderId="0" xfId="0" applyNumberFormat="1" applyFont="1" applyFill="1" applyBorder="1"/>
    <xf numFmtId="3" fontId="13" fillId="2" borderId="0" xfId="0" applyNumberFormat="1" applyFont="1" applyFill="1" applyBorder="1" applyAlignment="1">
      <alignment horizontal="center"/>
    </xf>
    <xf numFmtId="49" fontId="13" fillId="3" borderId="15" xfId="0" applyNumberFormat="1" applyFont="1" applyFill="1" applyBorder="1"/>
    <xf numFmtId="49" fontId="13" fillId="3" borderId="16" xfId="0" applyNumberFormat="1" applyFont="1" applyFill="1" applyBorder="1"/>
    <xf numFmtId="0" fontId="1" fillId="2" borderId="14" xfId="0" applyFont="1" applyFill="1" applyBorder="1" applyAlignment="1">
      <alignment horizontal="left" indent="1"/>
    </xf>
    <xf numFmtId="49" fontId="15" fillId="2" borderId="8" xfId="0" applyNumberFormat="1" applyFont="1" applyFill="1" applyBorder="1"/>
    <xf numFmtId="49" fontId="25" fillId="4" borderId="15" xfId="0" applyNumberFormat="1" applyFont="1" applyFill="1" applyBorder="1" applyAlignment="1">
      <alignment horizontal="left"/>
    </xf>
    <xf numFmtId="49" fontId="25" fillId="4" borderId="16" xfId="0" applyNumberFormat="1" applyFont="1" applyFill="1" applyBorder="1" applyAlignment="1">
      <alignment horizontal="left"/>
    </xf>
    <xf numFmtId="10" fontId="29" fillId="4" borderId="23" xfId="0" applyNumberFormat="1" applyFont="1" applyFill="1" applyBorder="1"/>
    <xf numFmtId="10" fontId="30" fillId="4" borderId="23" xfId="0" applyNumberFormat="1" applyFont="1" applyFill="1" applyBorder="1"/>
    <xf numFmtId="3" fontId="13" fillId="3" borderId="35" xfId="0" applyNumberFormat="1" applyFont="1" applyFill="1" applyBorder="1" applyAlignment="1">
      <alignment horizontal="center"/>
    </xf>
    <xf numFmtId="10" fontId="29" fillId="4" borderId="15" xfId="0" applyNumberFormat="1" applyFont="1" applyFill="1" applyBorder="1"/>
    <xf numFmtId="10" fontId="15" fillId="2" borderId="14" xfId="0" applyNumberFormat="1" applyFont="1" applyFill="1" applyBorder="1"/>
    <xf numFmtId="10" fontId="30" fillId="4" borderId="15" xfId="0" applyNumberFormat="1" applyFont="1" applyFill="1" applyBorder="1"/>
    <xf numFmtId="0" fontId="9" fillId="5" borderId="5" xfId="0" applyFont="1" applyFill="1" applyBorder="1"/>
    <xf numFmtId="0" fontId="9" fillId="5" borderId="6" xfId="0" applyFont="1" applyFill="1" applyBorder="1"/>
    <xf numFmtId="3" fontId="9" fillId="5" borderId="6" xfId="0" applyNumberFormat="1" applyFont="1" applyFill="1" applyBorder="1"/>
    <xf numFmtId="0" fontId="9" fillId="5" borderId="7" xfId="0" applyFont="1" applyFill="1" applyBorder="1"/>
    <xf numFmtId="0" fontId="9" fillId="5" borderId="8" xfId="0" applyFont="1" applyFill="1" applyBorder="1"/>
    <xf numFmtId="3" fontId="9" fillId="5" borderId="8" xfId="0" applyNumberFormat="1" applyFont="1" applyFill="1" applyBorder="1"/>
    <xf numFmtId="3" fontId="13" fillId="3" borderId="43" xfId="0" applyNumberFormat="1" applyFont="1" applyFill="1" applyBorder="1" applyAlignment="1">
      <alignment horizontal="center"/>
    </xf>
    <xf numFmtId="3" fontId="14" fillId="4" borderId="44" xfId="0" applyNumberFormat="1" applyFont="1" applyFill="1" applyBorder="1"/>
    <xf numFmtId="3" fontId="15" fillId="2" borderId="45" xfId="0" applyNumberFormat="1" applyFont="1" applyFill="1" applyBorder="1"/>
    <xf numFmtId="3" fontId="17" fillId="2" borderId="45" xfId="0" applyNumberFormat="1" applyFont="1" applyFill="1" applyBorder="1"/>
    <xf numFmtId="3" fontId="14" fillId="4" borderId="47" xfId="0" applyNumberFormat="1" applyFont="1" applyFill="1" applyBorder="1"/>
    <xf numFmtId="10" fontId="29" fillId="4" borderId="44" xfId="0" applyNumberFormat="1" applyFont="1" applyFill="1" applyBorder="1"/>
    <xf numFmtId="10" fontId="15" fillId="2" borderId="45" xfId="0" applyNumberFormat="1" applyFont="1" applyFill="1" applyBorder="1"/>
    <xf numFmtId="10" fontId="30" fillId="4" borderId="44" xfId="0" applyNumberFormat="1" applyFont="1" applyFill="1" applyBorder="1"/>
    <xf numFmtId="0" fontId="9" fillId="5" borderId="14" xfId="0" applyFont="1" applyFill="1" applyBorder="1"/>
    <xf numFmtId="0" fontId="9" fillId="5" borderId="0" xfId="0" applyFont="1" applyFill="1" applyBorder="1"/>
    <xf numFmtId="3" fontId="9" fillId="5" borderId="0" xfId="0" applyNumberFormat="1" applyFont="1" applyFill="1" applyBorder="1"/>
    <xf numFmtId="0" fontId="1" fillId="5" borderId="7" xfId="0" applyFont="1" applyFill="1" applyBorder="1"/>
    <xf numFmtId="0" fontId="1" fillId="5" borderId="8" xfId="0" applyFont="1" applyFill="1" applyBorder="1"/>
    <xf numFmtId="3" fontId="9" fillId="5" borderId="6" xfId="0" applyNumberFormat="1" applyFont="1" applyFill="1" applyBorder="1" applyAlignment="1">
      <alignment horizontal="center"/>
    </xf>
    <xf numFmtId="0" fontId="23" fillId="5" borderId="6" xfId="0" applyFont="1" applyFill="1" applyBorder="1" applyAlignment="1">
      <alignment horizontal="center"/>
    </xf>
    <xf numFmtId="0" fontId="23" fillId="5" borderId="19" xfId="0" applyFont="1" applyFill="1" applyBorder="1" applyAlignment="1">
      <alignment horizontal="center"/>
    </xf>
    <xf numFmtId="4" fontId="9" fillId="5" borderId="8" xfId="0" applyNumberFormat="1" applyFont="1" applyFill="1" applyBorder="1" applyAlignment="1">
      <alignment horizontal="center"/>
    </xf>
    <xf numFmtId="0" fontId="23" fillId="5" borderId="8" xfId="0" applyFont="1" applyFill="1" applyBorder="1" applyAlignment="1">
      <alignment horizontal="center"/>
    </xf>
    <xf numFmtId="0" fontId="23" fillId="5" borderId="9" xfId="0" applyFont="1" applyFill="1" applyBorder="1" applyAlignment="1">
      <alignment horizontal="center"/>
    </xf>
    <xf numFmtId="3" fontId="9" fillId="5" borderId="0" xfId="0" applyNumberFormat="1" applyFont="1" applyFill="1" applyBorder="1" applyAlignment="1">
      <alignment horizontal="center"/>
    </xf>
    <xf numFmtId="0" fontId="23" fillId="5" borderId="0" xfId="0" applyFont="1" applyFill="1" applyBorder="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4" fontId="15" fillId="2" borderId="14" xfId="0" applyNumberFormat="1" applyFont="1" applyFill="1" applyBorder="1"/>
    <xf numFmtId="4" fontId="15" fillId="2" borderId="45" xfId="0" applyNumberFormat="1" applyFont="1" applyFill="1" applyBorder="1"/>
    <xf numFmtId="4" fontId="15" fillId="2" borderId="29" xfId="0" applyNumberFormat="1" applyFont="1" applyFill="1" applyBorder="1"/>
    <xf numFmtId="4" fontId="15" fillId="2" borderId="14" xfId="0" applyNumberFormat="1" applyFont="1" applyFill="1" applyBorder="1" applyAlignment="1">
      <alignment wrapText="1"/>
    </xf>
    <xf numFmtId="4" fontId="15" fillId="2" borderId="45" xfId="0" applyNumberFormat="1" applyFont="1" applyFill="1" applyBorder="1" applyAlignment="1">
      <alignment wrapText="1"/>
    </xf>
    <xf numFmtId="4" fontId="15" fillId="2" borderId="29" xfId="0" applyNumberFormat="1" applyFont="1" applyFill="1" applyBorder="1" applyAlignment="1">
      <alignment wrapText="1"/>
    </xf>
    <xf numFmtId="4" fontId="15" fillId="2" borderId="7" xfId="0" applyNumberFormat="1" applyFont="1" applyFill="1" applyBorder="1"/>
    <xf numFmtId="4" fontId="15" fillId="2" borderId="47" xfId="0" applyNumberFormat="1" applyFont="1" applyFill="1" applyBorder="1"/>
    <xf numFmtId="4" fontId="15" fillId="2" borderId="9" xfId="0" applyNumberFormat="1" applyFont="1" applyFill="1" applyBorder="1"/>
    <xf numFmtId="0" fontId="1" fillId="6" borderId="40" xfId="0" applyFont="1" applyFill="1" applyBorder="1"/>
    <xf numFmtId="49" fontId="1" fillId="6" borderId="41" xfId="0" applyNumberFormat="1" applyFont="1" applyFill="1" applyBorder="1" applyAlignment="1">
      <alignment horizontal="left"/>
    </xf>
    <xf numFmtId="4" fontId="1" fillId="6" borderId="41" xfId="0" applyNumberFormat="1" applyFont="1" applyFill="1" applyBorder="1" applyAlignment="1">
      <alignment horizontal="right"/>
    </xf>
    <xf numFmtId="0" fontId="1" fillId="6" borderId="41" xfId="0" applyFont="1" applyFill="1" applyBorder="1"/>
    <xf numFmtId="9" fontId="20" fillId="6" borderId="2" xfId="0" applyNumberFormat="1" applyFont="1" applyFill="1" applyBorder="1" applyAlignment="1">
      <alignment horizontal="right"/>
    </xf>
    <xf numFmtId="9" fontId="20" fillId="6" borderId="27" xfId="0" applyNumberFormat="1" applyFont="1" applyFill="1" applyBorder="1" applyAlignment="1">
      <alignment horizontal="right"/>
    </xf>
    <xf numFmtId="0" fontId="20" fillId="6" borderId="11" xfId="0" applyFont="1" applyFill="1" applyBorder="1"/>
    <xf numFmtId="49" fontId="20" fillId="6" borderId="3" xfId="0" applyNumberFormat="1" applyFont="1" applyFill="1" applyBorder="1" applyAlignment="1">
      <alignment horizontal="left"/>
    </xf>
    <xf numFmtId="4" fontId="20" fillId="6" borderId="3" xfId="0" applyNumberFormat="1" applyFont="1" applyFill="1" applyBorder="1" applyAlignment="1">
      <alignment horizontal="right"/>
    </xf>
    <xf numFmtId="0" fontId="20" fillId="6" borderId="3" xfId="0" applyFont="1" applyFill="1" applyBorder="1" applyAlignment="1">
      <alignment horizontal="left" indent="1"/>
    </xf>
    <xf numFmtId="0" fontId="20" fillId="6" borderId="3" xfId="0" applyFont="1" applyFill="1" applyBorder="1"/>
    <xf numFmtId="9" fontId="20" fillId="6" borderId="11" xfId="2" applyFont="1" applyFill="1" applyBorder="1" applyAlignment="1">
      <alignment horizontal="right"/>
    </xf>
    <xf numFmtId="9" fontId="20" fillId="6" borderId="11" xfId="0" applyNumberFormat="1" applyFont="1" applyFill="1" applyBorder="1" applyAlignment="1">
      <alignment horizontal="right"/>
    </xf>
    <xf numFmtId="9" fontId="20" fillId="6" borderId="4" xfId="0" applyNumberFormat="1" applyFont="1" applyFill="1" applyBorder="1" applyAlignment="1">
      <alignment horizontal="right"/>
    </xf>
    <xf numFmtId="9" fontId="20" fillId="6" borderId="20" xfId="0" applyNumberFormat="1" applyFont="1" applyFill="1" applyBorder="1" applyAlignment="1">
      <alignment horizontal="right"/>
    </xf>
    <xf numFmtId="3" fontId="1" fillId="6" borderId="40" xfId="0" applyNumberFormat="1" applyFont="1" applyFill="1" applyBorder="1" applyAlignment="1">
      <alignment horizontal="right"/>
    </xf>
    <xf numFmtId="3" fontId="1" fillId="6" borderId="40" xfId="0" applyNumberFormat="1" applyFont="1" applyFill="1" applyBorder="1" applyAlignment="1" applyProtection="1">
      <alignment horizontal="right"/>
    </xf>
    <xf numFmtId="9" fontId="23" fillId="6" borderId="2" xfId="0" applyNumberFormat="1" applyFont="1" applyFill="1" applyBorder="1" applyAlignment="1">
      <alignment horizontal="right"/>
    </xf>
    <xf numFmtId="9" fontId="23" fillId="6" borderId="4" xfId="0" applyNumberFormat="1" applyFont="1" applyFill="1" applyBorder="1" applyAlignment="1">
      <alignment horizontal="right"/>
    </xf>
    <xf numFmtId="9" fontId="23" fillId="2" borderId="2" xfId="0" applyNumberFormat="1" applyFont="1" applyFill="1" applyBorder="1" applyAlignment="1">
      <alignment horizontal="right"/>
    </xf>
    <xf numFmtId="9" fontId="23" fillId="2" borderId="4" xfId="0" applyNumberFormat="1" applyFont="1" applyFill="1" applyBorder="1" applyAlignment="1">
      <alignment horizontal="right"/>
    </xf>
    <xf numFmtId="0" fontId="10" fillId="3" borderId="14" xfId="0" applyFont="1" applyFill="1" applyBorder="1" applyAlignment="1"/>
    <xf numFmtId="0" fontId="31" fillId="2" borderId="0" xfId="0" applyFont="1" applyFill="1"/>
    <xf numFmtId="0" fontId="31" fillId="2" borderId="0" xfId="0" applyFont="1" applyFill="1" applyAlignment="1">
      <alignment horizontal="left"/>
    </xf>
    <xf numFmtId="0" fontId="1" fillId="2" borderId="5" xfId="0" applyFont="1" applyFill="1" applyBorder="1"/>
    <xf numFmtId="0" fontId="1" fillId="2" borderId="6" xfId="0" applyFont="1" applyFill="1" applyBorder="1"/>
    <xf numFmtId="3" fontId="1" fillId="2" borderId="6" xfId="0" applyNumberFormat="1" applyFont="1" applyFill="1" applyBorder="1"/>
    <xf numFmtId="3" fontId="1" fillId="2" borderId="19" xfId="0" applyNumberFormat="1" applyFont="1" applyFill="1" applyBorder="1"/>
    <xf numFmtId="4" fontId="1" fillId="2" borderId="0" xfId="0" applyNumberFormat="1" applyFont="1" applyFill="1" applyBorder="1"/>
    <xf numFmtId="4" fontId="1" fillId="2" borderId="29" xfId="0" applyNumberFormat="1" applyFont="1" applyFill="1" applyBorder="1"/>
    <xf numFmtId="3" fontId="1" fillId="2" borderId="29" xfId="0" applyNumberFormat="1" applyFont="1" applyFill="1" applyBorder="1"/>
    <xf numFmtId="0" fontId="1" fillId="2" borderId="7" xfId="0" applyFont="1" applyFill="1" applyBorder="1"/>
    <xf numFmtId="3" fontId="1" fillId="2" borderId="8" xfId="0" applyNumberFormat="1" applyFont="1" applyFill="1" applyBorder="1"/>
    <xf numFmtId="3" fontId="1" fillId="2" borderId="9" xfId="0" applyNumberFormat="1" applyFont="1" applyFill="1" applyBorder="1"/>
    <xf numFmtId="3" fontId="1" fillId="2" borderId="5" xfId="0" applyNumberFormat="1" applyFont="1" applyFill="1" applyBorder="1"/>
    <xf numFmtId="4" fontId="1" fillId="2" borderId="14" xfId="0" applyNumberFormat="1" applyFont="1" applyFill="1" applyBorder="1"/>
    <xf numFmtId="3" fontId="1" fillId="2" borderId="14" xfId="0" applyNumberFormat="1" applyFont="1" applyFill="1" applyBorder="1"/>
    <xf numFmtId="3" fontId="1" fillId="2" borderId="7" xfId="0" applyNumberFormat="1" applyFont="1" applyFill="1" applyBorder="1"/>
    <xf numFmtId="49" fontId="29" fillId="4" borderId="7" xfId="0" applyNumberFormat="1" applyFont="1" applyFill="1" applyBorder="1"/>
    <xf numFmtId="3" fontId="15" fillId="4" borderId="16" xfId="0" applyNumberFormat="1" applyFont="1" applyFill="1" applyBorder="1"/>
    <xf numFmtId="3" fontId="15" fillId="4" borderId="44" xfId="0" applyNumberFormat="1" applyFont="1" applyFill="1" applyBorder="1"/>
    <xf numFmtId="3" fontId="15" fillId="4" borderId="23" xfId="0" applyNumberFormat="1" applyFont="1" applyFill="1" applyBorder="1"/>
    <xf numFmtId="49" fontId="25" fillId="4" borderId="15" xfId="0" applyNumberFormat="1" applyFont="1" applyFill="1" applyBorder="1" applyAlignment="1">
      <alignment horizontal="left" indent="1"/>
    </xf>
    <xf numFmtId="3" fontId="7" fillId="2" borderId="40" xfId="0" applyNumberFormat="1" applyFont="1" applyFill="1" applyBorder="1" applyAlignment="1" applyProtection="1">
      <alignment horizontal="right"/>
      <protection locked="0"/>
    </xf>
    <xf numFmtId="3" fontId="18" fillId="2" borderId="49" xfId="0" applyNumberFormat="1" applyFont="1" applyFill="1" applyBorder="1"/>
    <xf numFmtId="49" fontId="32" fillId="7" borderId="7" xfId="0" applyNumberFormat="1" applyFont="1" applyFill="1" applyBorder="1"/>
    <xf numFmtId="49" fontId="32" fillId="7" borderId="9" xfId="0" applyNumberFormat="1" applyFont="1" applyFill="1" applyBorder="1"/>
    <xf numFmtId="0" fontId="2" fillId="2" borderId="0" xfId="0" applyFont="1" applyFill="1" applyBorder="1"/>
    <xf numFmtId="49" fontId="32" fillId="7" borderId="5" xfId="0" applyNumberFormat="1" applyFont="1" applyFill="1" applyBorder="1"/>
    <xf numFmtId="49" fontId="32" fillId="7" borderId="19" xfId="0" applyNumberFormat="1" applyFont="1" applyFill="1" applyBorder="1"/>
    <xf numFmtId="3" fontId="32" fillId="7" borderId="6" xfId="0" applyNumberFormat="1" applyFont="1" applyFill="1" applyBorder="1" applyAlignment="1">
      <alignment horizontal="center"/>
    </xf>
    <xf numFmtId="3" fontId="32" fillId="7" borderId="46" xfId="0" applyNumberFormat="1" applyFont="1" applyFill="1" applyBorder="1" applyAlignment="1">
      <alignment horizontal="center"/>
    </xf>
    <xf numFmtId="3" fontId="32" fillId="7" borderId="8" xfId="0" applyNumberFormat="1" applyFont="1" applyFill="1" applyBorder="1" applyAlignment="1">
      <alignment horizontal="center"/>
    </xf>
    <xf numFmtId="4" fontId="32" fillId="7" borderId="47" xfId="0" applyNumberFormat="1" applyFont="1" applyFill="1" applyBorder="1" applyAlignment="1">
      <alignment horizontal="center"/>
    </xf>
    <xf numFmtId="9" fontId="15" fillId="2" borderId="14" xfId="2" applyFont="1" applyFill="1" applyBorder="1"/>
    <xf numFmtId="9" fontId="15" fillId="2" borderId="45" xfId="2" applyFont="1" applyFill="1" applyBorder="1"/>
    <xf numFmtId="9" fontId="15" fillId="2" borderId="29" xfId="2" applyFont="1" applyFill="1" applyBorder="1"/>
    <xf numFmtId="9" fontId="34" fillId="2" borderId="23" xfId="0" applyNumberFormat="1" applyFont="1" applyFill="1" applyBorder="1"/>
    <xf numFmtId="0" fontId="33" fillId="2" borderId="0" xfId="0" applyFont="1" applyFill="1"/>
    <xf numFmtId="3" fontId="1" fillId="2" borderId="48" xfId="0" applyNumberFormat="1" applyFont="1" applyFill="1" applyBorder="1"/>
    <xf numFmtId="0" fontId="2" fillId="8" borderId="48" xfId="0" applyFont="1" applyFill="1" applyBorder="1"/>
    <xf numFmtId="0" fontId="2" fillId="8" borderId="48" xfId="0" applyFont="1" applyFill="1" applyBorder="1" applyAlignment="1">
      <alignment horizontal="left" indent="1"/>
    </xf>
    <xf numFmtId="0" fontId="2" fillId="8" borderId="48" xfId="0" applyFont="1" applyFill="1" applyBorder="1" applyAlignment="1">
      <alignment horizontal="left" indent="2"/>
    </xf>
    <xf numFmtId="0" fontId="2" fillId="8" borderId="48" xfId="0" applyFont="1" applyFill="1" applyBorder="1" applyAlignment="1">
      <alignment horizontal="left" wrapText="1"/>
    </xf>
    <xf numFmtId="0" fontId="2" fillId="2" borderId="0" xfId="0" applyFont="1" applyFill="1" applyBorder="1" applyAlignment="1">
      <alignment horizontal="left" indent="1"/>
    </xf>
    <xf numFmtId="0" fontId="2" fillId="8" borderId="48" xfId="0" applyFont="1" applyFill="1" applyBorder="1" applyAlignment="1">
      <alignment horizontal="left"/>
    </xf>
    <xf numFmtId="3" fontId="13" fillId="3" borderId="16" xfId="0" applyNumberFormat="1" applyFont="1" applyFill="1" applyBorder="1" applyAlignment="1">
      <alignment horizontal="center"/>
    </xf>
    <xf numFmtId="0" fontId="35" fillId="2" borderId="48" xfId="0" applyFont="1" applyFill="1" applyBorder="1" applyAlignment="1">
      <alignment horizontal="center"/>
    </xf>
    <xf numFmtId="3" fontId="13" fillId="3" borderId="39" xfId="0" applyNumberFormat="1" applyFont="1" applyFill="1" applyBorder="1" applyAlignment="1">
      <alignment horizontal="center"/>
    </xf>
    <xf numFmtId="0" fontId="1" fillId="2" borderId="11" xfId="0" applyFont="1" applyFill="1" applyBorder="1"/>
    <xf numFmtId="3" fontId="1" fillId="2" borderId="11" xfId="0" applyNumberFormat="1" applyFont="1" applyFill="1" applyBorder="1"/>
    <xf numFmtId="3" fontId="1" fillId="2" borderId="3" xfId="0" applyNumberFormat="1" applyFont="1" applyFill="1" applyBorder="1"/>
    <xf numFmtId="3" fontId="1" fillId="2" borderId="20" xfId="0" applyNumberFormat="1" applyFont="1" applyFill="1" applyBorder="1"/>
    <xf numFmtId="49" fontId="25" fillId="4" borderId="12" xfId="0" applyNumberFormat="1" applyFont="1" applyFill="1" applyBorder="1" applyAlignment="1">
      <alignment horizontal="left"/>
    </xf>
    <xf numFmtId="49" fontId="25" fillId="4" borderId="1" xfId="0" applyNumberFormat="1" applyFont="1" applyFill="1" applyBorder="1" applyAlignment="1">
      <alignment horizontal="left"/>
    </xf>
    <xf numFmtId="4" fontId="25" fillId="4" borderId="1" xfId="0" applyNumberFormat="1" applyFont="1" applyFill="1" applyBorder="1" applyAlignment="1">
      <alignment horizontal="right"/>
    </xf>
    <xf numFmtId="0" fontId="25" fillId="4" borderId="1" xfId="0" applyFont="1" applyFill="1" applyBorder="1"/>
    <xf numFmtId="3" fontId="25" fillId="4" borderId="12" xfId="0" applyNumberFormat="1" applyFont="1" applyFill="1" applyBorder="1" applyAlignment="1">
      <alignment horizontal="right"/>
    </xf>
    <xf numFmtId="9" fontId="26" fillId="4" borderId="50" xfId="0" applyNumberFormat="1" applyFont="1" applyFill="1" applyBorder="1" applyAlignment="1">
      <alignment horizontal="right"/>
    </xf>
    <xf numFmtId="9" fontId="26" fillId="4" borderId="51" xfId="0" applyNumberFormat="1" applyFont="1" applyFill="1" applyBorder="1" applyAlignment="1">
      <alignment horizontal="right"/>
    </xf>
    <xf numFmtId="0" fontId="26" fillId="4" borderId="25" xfId="0" applyFont="1" applyFill="1" applyBorder="1"/>
    <xf numFmtId="49" fontId="26" fillId="4" borderId="13" xfId="0" applyNumberFormat="1" applyFont="1" applyFill="1" applyBorder="1" applyAlignment="1">
      <alignment horizontal="left"/>
    </xf>
    <xf numFmtId="4" fontId="26" fillId="4" borderId="13" xfId="0" applyNumberFormat="1" applyFont="1" applyFill="1" applyBorder="1" applyAlignment="1">
      <alignment horizontal="right"/>
    </xf>
    <xf numFmtId="0" fontId="26" fillId="4" borderId="13" xfId="0" applyFont="1" applyFill="1" applyBorder="1" applyAlignment="1">
      <alignment horizontal="left" indent="1"/>
    </xf>
    <xf numFmtId="0" fontId="26" fillId="4" borderId="13" xfId="0" applyFont="1" applyFill="1" applyBorder="1"/>
    <xf numFmtId="9" fontId="26" fillId="4" borderId="25" xfId="2" applyFont="1" applyFill="1" applyBorder="1" applyAlignment="1">
      <alignment horizontal="right"/>
    </xf>
    <xf numFmtId="9" fontId="26" fillId="4" borderId="25" xfId="0" applyNumberFormat="1" applyFont="1" applyFill="1" applyBorder="1" applyAlignment="1">
      <alignment horizontal="right"/>
    </xf>
    <xf numFmtId="3" fontId="38" fillId="2" borderId="0" xfId="0" applyNumberFormat="1" applyFont="1" applyFill="1" applyBorder="1"/>
    <xf numFmtId="3" fontId="38" fillId="2" borderId="49" xfId="0" applyNumberFormat="1" applyFont="1" applyFill="1" applyBorder="1"/>
    <xf numFmtId="3" fontId="36" fillId="2" borderId="0" xfId="0" applyNumberFormat="1" applyFont="1" applyFill="1" applyBorder="1" applyProtection="1">
      <protection locked="0"/>
    </xf>
    <xf numFmtId="0" fontId="36" fillId="2" borderId="0" xfId="0" applyFont="1" applyFill="1" applyBorder="1" applyProtection="1">
      <protection locked="0"/>
    </xf>
    <xf numFmtId="3" fontId="39" fillId="7" borderId="46" xfId="0" applyNumberFormat="1" applyFont="1" applyFill="1" applyBorder="1" applyAlignment="1">
      <alignment horizontal="center"/>
    </xf>
    <xf numFmtId="4" fontId="39" fillId="7" borderId="47" xfId="0" applyNumberFormat="1" applyFont="1" applyFill="1" applyBorder="1" applyAlignment="1">
      <alignment horizontal="center"/>
    </xf>
    <xf numFmtId="0" fontId="37" fillId="3" borderId="30" xfId="0" applyFont="1" applyFill="1" applyBorder="1" applyAlignment="1">
      <alignment horizontal="center"/>
    </xf>
    <xf numFmtId="9" fontId="24" fillId="4" borderId="44" xfId="2" applyFont="1" applyFill="1" applyBorder="1"/>
    <xf numFmtId="9" fontId="24" fillId="4" borderId="47" xfId="0" applyNumberFormat="1" applyFont="1" applyFill="1" applyBorder="1"/>
    <xf numFmtId="3" fontId="29" fillId="4" borderId="16" xfId="0" applyNumberFormat="1" applyFont="1" applyFill="1" applyBorder="1"/>
    <xf numFmtId="3" fontId="29" fillId="4" borderId="44" xfId="0" applyNumberFormat="1" applyFont="1" applyFill="1" applyBorder="1"/>
    <xf numFmtId="9" fontId="40" fillId="4" borderId="44" xfId="2" applyFont="1" applyFill="1" applyBorder="1"/>
    <xf numFmtId="9" fontId="40" fillId="4" borderId="44" xfId="0" applyNumberFormat="1" applyFont="1" applyFill="1" applyBorder="1"/>
    <xf numFmtId="9" fontId="40" fillId="4" borderId="46" xfId="0" applyNumberFormat="1" applyFont="1" applyFill="1" applyBorder="1"/>
    <xf numFmtId="3" fontId="29" fillId="4" borderId="0" xfId="0" applyNumberFormat="1" applyFont="1" applyFill="1" applyBorder="1"/>
    <xf numFmtId="3" fontId="29" fillId="4" borderId="45" xfId="0" applyNumberFormat="1" applyFont="1" applyFill="1" applyBorder="1"/>
    <xf numFmtId="9" fontId="40" fillId="4" borderId="45" xfId="0" applyNumberFormat="1" applyFont="1" applyFill="1" applyBorder="1"/>
    <xf numFmtId="3" fontId="29" fillId="4" borderId="8" xfId="0" applyNumberFormat="1" applyFont="1" applyFill="1" applyBorder="1"/>
    <xf numFmtId="3" fontId="29" fillId="4" borderId="47" xfId="0" applyNumberFormat="1" applyFont="1" applyFill="1" applyBorder="1"/>
    <xf numFmtId="9" fontId="40" fillId="4" borderId="47" xfId="0" applyNumberFormat="1" applyFont="1" applyFill="1" applyBorder="1"/>
    <xf numFmtId="3" fontId="29" fillId="4" borderId="6" xfId="0" applyNumberFormat="1" applyFont="1" applyFill="1" applyBorder="1"/>
    <xf numFmtId="3" fontId="29" fillId="4" borderId="46" xfId="0" applyNumberFormat="1" applyFont="1" applyFill="1" applyBorder="1"/>
    <xf numFmtId="3" fontId="13" fillId="3" borderId="53" xfId="0" applyNumberFormat="1" applyFont="1" applyFill="1" applyBorder="1" applyAlignment="1">
      <alignment horizontal="center"/>
    </xf>
    <xf numFmtId="9" fontId="24" fillId="4" borderId="52" xfId="2" applyFont="1" applyFill="1" applyBorder="1"/>
    <xf numFmtId="3" fontId="17" fillId="2" borderId="54" xfId="0" applyNumberFormat="1" applyFont="1" applyFill="1" applyBorder="1"/>
    <xf numFmtId="9" fontId="40" fillId="4" borderId="52" xfId="2" applyFont="1" applyFill="1" applyBorder="1"/>
    <xf numFmtId="9" fontId="40" fillId="4" borderId="52" xfId="0" applyNumberFormat="1" applyFont="1" applyFill="1" applyBorder="1"/>
    <xf numFmtId="9" fontId="40" fillId="4" borderId="55" xfId="0" applyNumberFormat="1" applyFont="1" applyFill="1" applyBorder="1"/>
    <xf numFmtId="9" fontId="40" fillId="4" borderId="54" xfId="0" applyNumberFormat="1" applyFont="1" applyFill="1" applyBorder="1"/>
    <xf numFmtId="9" fontId="40" fillId="4" borderId="56" xfId="0" applyNumberFormat="1" applyFont="1" applyFill="1" applyBorder="1"/>
    <xf numFmtId="9" fontId="24" fillId="4" borderId="56" xfId="0" applyNumberFormat="1" applyFont="1" applyFill="1" applyBorder="1"/>
    <xf numFmtId="3" fontId="39" fillId="7" borderId="55" xfId="0" applyNumberFormat="1" applyFont="1" applyFill="1" applyBorder="1" applyAlignment="1">
      <alignment horizontal="center"/>
    </xf>
    <xf numFmtId="4" fontId="39" fillId="7" borderId="56" xfId="0" applyNumberFormat="1" applyFont="1" applyFill="1" applyBorder="1" applyAlignment="1">
      <alignment horizontal="center"/>
    </xf>
    <xf numFmtId="0" fontId="37" fillId="3" borderId="31" xfId="0" applyFont="1" applyFill="1" applyBorder="1" applyAlignment="1">
      <alignment horizontal="center"/>
    </xf>
    <xf numFmtId="3" fontId="17" fillId="2" borderId="0" xfId="0" applyNumberFormat="1" applyFont="1" applyFill="1"/>
    <xf numFmtId="0" fontId="5" fillId="2" borderId="0" xfId="0" applyFont="1" applyFill="1" applyBorder="1" applyAlignment="1">
      <alignment vertical="center" wrapText="1"/>
    </xf>
    <xf numFmtId="49" fontId="3" fillId="2" borderId="12" xfId="0" applyNumberFormat="1" applyFont="1" applyFill="1" applyBorder="1" applyAlignment="1" applyProtection="1">
      <alignment horizontal="left"/>
      <protection locked="0"/>
    </xf>
    <xf numFmtId="0" fontId="1" fillId="2" borderId="1" xfId="0" applyFont="1" applyFill="1" applyBorder="1" applyProtection="1">
      <protection locked="0"/>
    </xf>
    <xf numFmtId="4" fontId="1" fillId="2" borderId="1" xfId="0" applyNumberFormat="1" applyFont="1" applyFill="1" applyBorder="1" applyAlignment="1" applyProtection="1">
      <alignment horizontal="left"/>
      <protection locked="0"/>
    </xf>
    <xf numFmtId="3" fontId="1" fillId="2" borderId="12" xfId="0" applyNumberFormat="1" applyFont="1" applyFill="1" applyBorder="1" applyAlignment="1" applyProtection="1">
      <alignment horizontal="right"/>
      <protection locked="0"/>
    </xf>
    <xf numFmtId="0" fontId="1" fillId="2" borderId="0" xfId="0" applyFont="1" applyFill="1" applyBorder="1" applyProtection="1">
      <protection locked="0"/>
    </xf>
    <xf numFmtId="0" fontId="1" fillId="2" borderId="0" xfId="0" applyFont="1" applyFill="1" applyProtection="1"/>
    <xf numFmtId="0" fontId="2" fillId="2" borderId="0" xfId="0" applyFont="1" applyFill="1" applyProtection="1"/>
    <xf numFmtId="0" fontId="17" fillId="2" borderId="0" xfId="0" applyFont="1" applyFill="1" applyProtection="1"/>
    <xf numFmtId="0" fontId="1" fillId="2" borderId="0" xfId="0" applyFont="1" applyFill="1" applyBorder="1" applyProtection="1"/>
    <xf numFmtId="3" fontId="1" fillId="2" borderId="0" xfId="0" applyNumberFormat="1" applyFont="1" applyFill="1" applyProtection="1"/>
    <xf numFmtId="3" fontId="20" fillId="2" borderId="0" xfId="0" applyNumberFormat="1" applyFont="1" applyFill="1" applyProtection="1"/>
    <xf numFmtId="3" fontId="1" fillId="2" borderId="0" xfId="0" applyNumberFormat="1" applyFont="1" applyFill="1" applyBorder="1" applyProtection="1"/>
    <xf numFmtId="0" fontId="20" fillId="2" borderId="0" xfId="0" applyFont="1" applyFill="1" applyProtection="1"/>
    <xf numFmtId="4" fontId="10" fillId="3" borderId="5" xfId="0" applyNumberFormat="1" applyFont="1" applyFill="1" applyBorder="1" applyProtection="1"/>
    <xf numFmtId="4" fontId="12" fillId="3" borderId="6" xfId="0" applyNumberFormat="1" applyFont="1" applyFill="1" applyBorder="1" applyProtection="1"/>
    <xf numFmtId="3" fontId="10" fillId="3" borderId="6" xfId="0" applyNumberFormat="1" applyFont="1" applyFill="1" applyBorder="1" applyAlignment="1" applyProtection="1">
      <alignment horizontal="center"/>
    </xf>
    <xf numFmtId="3" fontId="10" fillId="3" borderId="5" xfId="0" applyNumberFormat="1" applyFont="1" applyFill="1" applyBorder="1" applyAlignment="1" applyProtection="1">
      <alignment horizontal="center"/>
    </xf>
    <xf numFmtId="0" fontId="4" fillId="2" borderId="0" xfId="0" applyFont="1" applyFill="1" applyBorder="1" applyProtection="1"/>
    <xf numFmtId="0" fontId="11" fillId="3" borderId="7" xfId="0" applyFont="1" applyFill="1" applyBorder="1" applyProtection="1"/>
    <xf numFmtId="0" fontId="11" fillId="3" borderId="8" xfId="0" applyFont="1" applyFill="1" applyBorder="1" applyProtection="1"/>
    <xf numFmtId="0" fontId="11" fillId="3" borderId="7" xfId="0" applyFont="1" applyFill="1" applyBorder="1" applyAlignment="1" applyProtection="1">
      <alignment horizontal="center"/>
    </xf>
    <xf numFmtId="0" fontId="11" fillId="3" borderId="37" xfId="0" applyFont="1" applyFill="1" applyBorder="1" applyAlignment="1" applyProtection="1">
      <alignment horizontal="center"/>
    </xf>
    <xf numFmtId="0" fontId="22" fillId="3" borderId="38" xfId="0" applyFont="1" applyFill="1" applyBorder="1" applyAlignment="1" applyProtection="1">
      <alignment horizontal="center"/>
    </xf>
    <xf numFmtId="0" fontId="11" fillId="3" borderId="8" xfId="0" applyFont="1" applyFill="1" applyBorder="1" applyAlignment="1" applyProtection="1">
      <alignment horizontal="center"/>
    </xf>
    <xf numFmtId="0" fontId="22" fillId="3" borderId="8" xfId="0" applyFont="1" applyFill="1" applyBorder="1" applyAlignment="1" applyProtection="1">
      <alignment horizontal="center"/>
    </xf>
    <xf numFmtId="0" fontId="22" fillId="3" borderId="9" xfId="0" applyFont="1" applyFill="1" applyBorder="1" applyAlignment="1" applyProtection="1">
      <alignment horizontal="center"/>
    </xf>
    <xf numFmtId="0" fontId="11" fillId="2" borderId="15" xfId="0" applyFont="1" applyFill="1" applyBorder="1" applyProtection="1"/>
    <xf numFmtId="0" fontId="11" fillId="2" borderId="16" xfId="0" applyFont="1" applyFill="1" applyBorder="1" applyProtection="1"/>
    <xf numFmtId="0" fontId="11" fillId="2" borderId="16" xfId="0" applyFont="1" applyFill="1" applyBorder="1" applyAlignment="1" applyProtection="1">
      <alignment horizontal="right"/>
    </xf>
    <xf numFmtId="0" fontId="11" fillId="2" borderId="33" xfId="0" applyFont="1" applyFill="1" applyBorder="1" applyAlignment="1" applyProtection="1">
      <alignment horizontal="right"/>
    </xf>
    <xf numFmtId="0" fontId="22" fillId="2" borderId="34" xfId="0" applyFont="1" applyFill="1" applyBorder="1" applyAlignment="1" applyProtection="1">
      <alignment horizontal="right"/>
    </xf>
    <xf numFmtId="0" fontId="11" fillId="2" borderId="34" xfId="0" applyFont="1" applyFill="1" applyBorder="1" applyAlignment="1" applyProtection="1">
      <alignment horizontal="right"/>
    </xf>
    <xf numFmtId="0" fontId="22" fillId="2" borderId="35" xfId="0" applyFont="1" applyFill="1" applyBorder="1" applyAlignment="1" applyProtection="1">
      <alignment horizontal="right"/>
    </xf>
    <xf numFmtId="0" fontId="22" fillId="2" borderId="16" xfId="0" applyFont="1" applyFill="1" applyBorder="1" applyAlignment="1" applyProtection="1">
      <alignment horizontal="right"/>
    </xf>
    <xf numFmtId="49" fontId="25" fillId="4" borderId="21" xfId="0" applyNumberFormat="1" applyFont="1" applyFill="1" applyBorder="1" applyAlignment="1" applyProtection="1">
      <alignment horizontal="left"/>
    </xf>
    <xf numFmtId="49" fontId="27" fillId="4" borderId="17" xfId="0" applyNumberFormat="1" applyFont="1" applyFill="1" applyBorder="1" applyAlignment="1" applyProtection="1">
      <alignment horizontal="left"/>
    </xf>
    <xf numFmtId="4" fontId="27" fillId="4" borderId="17" xfId="0" applyNumberFormat="1" applyFont="1" applyFill="1" applyBorder="1" applyAlignment="1" applyProtection="1">
      <alignment horizontal="right"/>
    </xf>
    <xf numFmtId="0" fontId="27" fillId="4" borderId="17" xfId="0" applyFont="1" applyFill="1" applyBorder="1" applyProtection="1"/>
    <xf numFmtId="0" fontId="27" fillId="4" borderId="22" xfId="0" applyFont="1" applyFill="1" applyBorder="1" applyProtection="1"/>
    <xf numFmtId="3" fontId="25" fillId="4" borderId="21" xfId="0" applyNumberFormat="1" applyFont="1" applyFill="1" applyBorder="1" applyAlignment="1" applyProtection="1">
      <alignment horizontal="right"/>
    </xf>
    <xf numFmtId="9" fontId="26" fillId="4" borderId="24" xfId="0" applyNumberFormat="1" applyFont="1" applyFill="1" applyBorder="1" applyAlignment="1" applyProtection="1">
      <alignment horizontal="right"/>
    </xf>
    <xf numFmtId="9" fontId="26" fillId="4" borderId="22" xfId="0" applyNumberFormat="1" applyFont="1" applyFill="1" applyBorder="1" applyAlignment="1" applyProtection="1">
      <alignment horizontal="right"/>
    </xf>
    <xf numFmtId="0" fontId="27" fillId="2" borderId="0" xfId="0" applyFont="1" applyFill="1" applyBorder="1" applyProtection="1"/>
    <xf numFmtId="0" fontId="4" fillId="6" borderId="40" xfId="0" applyFont="1" applyFill="1" applyBorder="1" applyProtection="1"/>
    <xf numFmtId="0" fontId="1" fillId="6" borderId="41" xfId="0" applyFont="1" applyFill="1" applyBorder="1" applyProtection="1"/>
    <xf numFmtId="4" fontId="4" fillId="6" borderId="41" xfId="0" applyNumberFormat="1" applyFont="1" applyFill="1" applyBorder="1" applyAlignment="1" applyProtection="1">
      <alignment horizontal="right"/>
    </xf>
    <xf numFmtId="0" fontId="4" fillId="6" borderId="41" xfId="0" applyFont="1" applyFill="1" applyBorder="1" applyProtection="1"/>
    <xf numFmtId="0" fontId="4" fillId="6" borderId="27" xfId="0" applyFont="1" applyFill="1" applyBorder="1" applyProtection="1"/>
    <xf numFmtId="0" fontId="4" fillId="2" borderId="0" xfId="0" applyFont="1" applyFill="1" applyBorder="1" applyProtection="1">
      <protection locked="0"/>
    </xf>
    <xf numFmtId="9" fontId="20" fillId="2" borderId="11" xfId="2" applyFont="1" applyFill="1" applyBorder="1" applyAlignment="1" applyProtection="1">
      <alignment horizontal="right"/>
      <protection locked="0"/>
    </xf>
    <xf numFmtId="9" fontId="20" fillId="2" borderId="11" xfId="0" applyNumberFormat="1" applyFont="1" applyFill="1" applyBorder="1" applyAlignment="1" applyProtection="1">
      <alignment horizontal="right"/>
      <protection locked="0"/>
    </xf>
    <xf numFmtId="0" fontId="20" fillId="2" borderId="0" xfId="0" applyFont="1" applyFill="1" applyBorder="1" applyProtection="1">
      <protection locked="0"/>
    </xf>
    <xf numFmtId="9" fontId="20" fillId="6" borderId="11" xfId="0" applyNumberFormat="1" applyFont="1" applyFill="1" applyBorder="1" applyAlignment="1" applyProtection="1">
      <alignment horizontal="right"/>
      <protection locked="0"/>
    </xf>
    <xf numFmtId="0" fontId="10" fillId="3" borderId="15" xfId="0" applyFont="1" applyFill="1" applyBorder="1" applyProtection="1"/>
    <xf numFmtId="0" fontId="10" fillId="3" borderId="16" xfId="0" applyFont="1" applyFill="1" applyBorder="1" applyProtection="1"/>
    <xf numFmtId="3" fontId="10" fillId="3" borderId="15" xfId="0" applyNumberFormat="1" applyFont="1" applyFill="1" applyBorder="1" applyAlignment="1" applyProtection="1">
      <alignment horizontal="center"/>
    </xf>
    <xf numFmtId="0" fontId="3" fillId="2" borderId="0" xfId="0" applyFont="1" applyFill="1" applyBorder="1" applyProtection="1"/>
    <xf numFmtId="49" fontId="3" fillId="2" borderId="25" xfId="0" applyNumberFormat="1" applyFont="1" applyFill="1" applyBorder="1" applyAlignment="1" applyProtection="1">
      <alignment horizontal="left"/>
      <protection locked="0"/>
    </xf>
    <xf numFmtId="0" fontId="1" fillId="2" borderId="13" xfId="0" applyFont="1" applyFill="1" applyBorder="1" applyProtection="1">
      <protection locked="0"/>
    </xf>
    <xf numFmtId="0" fontId="1" fillId="2" borderId="8" xfId="0" applyFont="1" applyFill="1" applyBorder="1" applyProtection="1">
      <protection locked="0"/>
    </xf>
    <xf numFmtId="3" fontId="1" fillId="2" borderId="25" xfId="0" applyNumberFormat="1" applyFont="1" applyFill="1" applyBorder="1" applyAlignment="1" applyProtection="1">
      <alignment horizontal="right"/>
      <protection locked="0"/>
    </xf>
    <xf numFmtId="9" fontId="20" fillId="6" borderId="4" xfId="0" applyNumberFormat="1" applyFont="1" applyFill="1" applyBorder="1" applyAlignment="1" applyProtection="1">
      <alignment horizontal="right"/>
    </xf>
    <xf numFmtId="9" fontId="20" fillId="2" borderId="42" xfId="0" applyNumberFormat="1" applyFont="1" applyFill="1" applyBorder="1" applyAlignment="1" applyProtection="1">
      <alignment horizontal="right"/>
    </xf>
    <xf numFmtId="9" fontId="20" fillId="2" borderId="4" xfId="0" applyNumberFormat="1" applyFont="1" applyFill="1" applyBorder="1" applyAlignment="1" applyProtection="1">
      <alignment horizontal="right"/>
    </xf>
    <xf numFmtId="9" fontId="20" fillId="2" borderId="2" xfId="0" applyNumberFormat="1" applyFont="1" applyFill="1" applyBorder="1" applyAlignment="1" applyProtection="1">
      <alignment horizontal="right"/>
    </xf>
    <xf numFmtId="9" fontId="26" fillId="4" borderId="4" xfId="0" applyNumberFormat="1" applyFont="1" applyFill="1" applyBorder="1" applyAlignment="1" applyProtection="1">
      <alignment horizontal="right"/>
    </xf>
    <xf numFmtId="9" fontId="20" fillId="6" borderId="2" xfId="0" applyNumberFormat="1" applyFont="1" applyFill="1" applyBorder="1" applyAlignment="1" applyProtection="1">
      <alignment horizontal="right"/>
    </xf>
    <xf numFmtId="9" fontId="26" fillId="4" borderId="10" xfId="0" applyNumberFormat="1" applyFont="1" applyFill="1" applyBorder="1" applyAlignment="1" applyProtection="1">
      <alignment horizontal="right"/>
    </xf>
    <xf numFmtId="9" fontId="20" fillId="6" borderId="20" xfId="0" applyNumberFormat="1" applyFont="1" applyFill="1" applyBorder="1" applyAlignment="1" applyProtection="1">
      <alignment horizontal="right"/>
    </xf>
    <xf numFmtId="9" fontId="20" fillId="2" borderId="29" xfId="0" applyNumberFormat="1" applyFont="1" applyFill="1" applyBorder="1" applyAlignment="1" applyProtection="1">
      <alignment horizontal="right"/>
    </xf>
    <xf numFmtId="9" fontId="20" fillId="2" borderId="20" xfId="0" applyNumberFormat="1" applyFont="1" applyFill="1" applyBorder="1" applyAlignment="1" applyProtection="1">
      <alignment horizontal="right"/>
    </xf>
    <xf numFmtId="9" fontId="20" fillId="2" borderId="27" xfId="0" applyNumberFormat="1" applyFont="1" applyFill="1" applyBorder="1" applyAlignment="1" applyProtection="1">
      <alignment horizontal="right"/>
    </xf>
    <xf numFmtId="9" fontId="26" fillId="4" borderId="20" xfId="0" applyNumberFormat="1" applyFont="1" applyFill="1" applyBorder="1" applyAlignment="1" applyProtection="1">
      <alignment horizontal="right"/>
    </xf>
    <xf numFmtId="9" fontId="20" fillId="6" borderId="27" xfId="0" applyNumberFormat="1" applyFont="1" applyFill="1" applyBorder="1" applyAlignment="1" applyProtection="1">
      <alignment horizontal="right"/>
    </xf>
    <xf numFmtId="9" fontId="26" fillId="4" borderId="9" xfId="0" applyNumberFormat="1" applyFont="1" applyFill="1" applyBorder="1" applyAlignment="1" applyProtection="1">
      <alignment horizontal="right"/>
    </xf>
    <xf numFmtId="9" fontId="20" fillId="2" borderId="10" xfId="0" applyNumberFormat="1" applyFont="1" applyFill="1" applyBorder="1" applyAlignment="1" applyProtection="1">
      <alignment horizontal="right"/>
    </xf>
    <xf numFmtId="9" fontId="20" fillId="2" borderId="9" xfId="0" applyNumberFormat="1" applyFont="1" applyFill="1" applyBorder="1" applyAlignment="1" applyProtection="1">
      <alignment horizontal="right"/>
    </xf>
    <xf numFmtId="9" fontId="20" fillId="6" borderId="11" xfId="2" applyFont="1" applyFill="1" applyBorder="1" applyAlignment="1" applyProtection="1">
      <alignment horizontal="right"/>
    </xf>
    <xf numFmtId="9" fontId="20" fillId="6" borderId="11" xfId="0" applyNumberFormat="1" applyFont="1" applyFill="1" applyBorder="1" applyAlignment="1" applyProtection="1">
      <alignment horizontal="right"/>
    </xf>
    <xf numFmtId="0" fontId="20" fillId="6" borderId="11" xfId="0" applyFont="1" applyFill="1" applyBorder="1" applyProtection="1"/>
    <xf numFmtId="0" fontId="20" fillId="6" borderId="3" xfId="0" applyFont="1" applyFill="1" applyBorder="1" applyProtection="1"/>
    <xf numFmtId="0" fontId="20" fillId="6" borderId="3" xfId="0" applyFont="1" applyFill="1" applyBorder="1" applyAlignment="1" applyProtection="1">
      <alignment horizontal="left" indent="1"/>
    </xf>
    <xf numFmtId="0" fontId="20" fillId="6" borderId="20" xfId="0" applyFont="1" applyFill="1" applyBorder="1" applyProtection="1"/>
    <xf numFmtId="0" fontId="4" fillId="2" borderId="40" xfId="0" applyFont="1" applyFill="1" applyBorder="1" applyProtection="1"/>
    <xf numFmtId="0" fontId="1" fillId="2" borderId="41" xfId="0" applyFont="1" applyFill="1" applyBorder="1" applyProtection="1"/>
    <xf numFmtId="4" fontId="1" fillId="2" borderId="41" xfId="0" applyNumberFormat="1" applyFont="1" applyFill="1" applyBorder="1" applyAlignment="1" applyProtection="1">
      <alignment horizontal="left"/>
    </xf>
    <xf numFmtId="0" fontId="4" fillId="2" borderId="41" xfId="0" applyFont="1" applyFill="1" applyBorder="1" applyProtection="1"/>
    <xf numFmtId="0" fontId="4" fillId="2" borderId="27" xfId="0" applyFont="1" applyFill="1" applyBorder="1" applyProtection="1"/>
    <xf numFmtId="0" fontId="20" fillId="2" borderId="11" xfId="0" applyFont="1" applyFill="1" applyBorder="1" applyProtection="1"/>
    <xf numFmtId="0" fontId="20" fillId="2" borderId="3" xfId="0" applyFont="1" applyFill="1" applyBorder="1" applyProtection="1"/>
    <xf numFmtId="0" fontId="20" fillId="2" borderId="3" xfId="0" applyFont="1" applyFill="1" applyBorder="1" applyAlignment="1" applyProtection="1">
      <alignment horizontal="left" indent="1"/>
    </xf>
    <xf numFmtId="0" fontId="20" fillId="2" borderId="20" xfId="0" applyFont="1" applyFill="1" applyBorder="1" applyProtection="1"/>
    <xf numFmtId="0" fontId="1" fillId="2" borderId="40" xfId="0" applyFont="1" applyFill="1" applyBorder="1" applyProtection="1"/>
    <xf numFmtId="4" fontId="1" fillId="2" borderId="41" xfId="0" applyNumberFormat="1" applyFont="1" applyFill="1" applyBorder="1" applyAlignment="1" applyProtection="1">
      <alignment horizontal="right"/>
    </xf>
    <xf numFmtId="0" fontId="1" fillId="2" borderId="27" xfId="0" applyFont="1" applyFill="1" applyBorder="1" applyProtection="1"/>
    <xf numFmtId="0" fontId="26" fillId="4" borderId="11" xfId="0" applyFont="1" applyFill="1" applyBorder="1" applyProtection="1"/>
    <xf numFmtId="0" fontId="26" fillId="4" borderId="3" xfId="0" applyFont="1" applyFill="1" applyBorder="1" applyProtection="1"/>
    <xf numFmtId="0" fontId="26" fillId="4" borderId="3" xfId="0" applyFont="1" applyFill="1" applyBorder="1" applyAlignment="1" applyProtection="1">
      <alignment horizontal="left" indent="1"/>
    </xf>
    <xf numFmtId="0" fontId="26" fillId="4" borderId="20" xfId="0" applyFont="1" applyFill="1" applyBorder="1" applyProtection="1"/>
    <xf numFmtId="0" fontId="1" fillId="2" borderId="14" xfId="0" applyFont="1" applyFill="1" applyBorder="1" applyProtection="1"/>
    <xf numFmtId="4" fontId="1" fillId="2" borderId="0" xfId="0" applyNumberFormat="1" applyFont="1" applyFill="1" applyBorder="1" applyAlignment="1" applyProtection="1">
      <alignment horizontal="left"/>
    </xf>
    <xf numFmtId="0" fontId="1" fillId="2" borderId="29" xfId="0" applyFont="1" applyFill="1" applyBorder="1" applyProtection="1"/>
    <xf numFmtId="49" fontId="1" fillId="2" borderId="0" xfId="0" applyNumberFormat="1" applyFont="1" applyFill="1" applyBorder="1" applyAlignment="1" applyProtection="1">
      <alignment horizontal="left"/>
    </xf>
    <xf numFmtId="49" fontId="1" fillId="2" borderId="41" xfId="0" applyNumberFormat="1" applyFont="1" applyFill="1" applyBorder="1" applyAlignment="1" applyProtection="1">
      <alignment horizontal="left"/>
    </xf>
    <xf numFmtId="0" fontId="1" fillId="6" borderId="27" xfId="0" applyFont="1" applyFill="1" applyBorder="1" applyProtection="1"/>
    <xf numFmtId="0" fontId="6" fillId="2" borderId="0" xfId="0" applyFont="1" applyFill="1" applyBorder="1" applyProtection="1"/>
    <xf numFmtId="0" fontId="6" fillId="2" borderId="29" xfId="0" applyFont="1" applyFill="1" applyBorder="1" applyProtection="1"/>
    <xf numFmtId="0" fontId="6" fillId="2" borderId="41" xfId="0" applyFont="1" applyFill="1" applyBorder="1" applyProtection="1"/>
    <xf numFmtId="0" fontId="6" fillId="2" borderId="27" xfId="0" applyFont="1" applyFill="1" applyBorder="1" applyProtection="1"/>
    <xf numFmtId="49" fontId="4" fillId="6" borderId="40" xfId="0" applyNumberFormat="1" applyFont="1" applyFill="1" applyBorder="1" applyAlignment="1" applyProtection="1">
      <alignment horizontal="left"/>
    </xf>
    <xf numFmtId="49" fontId="1" fillId="6" borderId="41" xfId="0" applyNumberFormat="1" applyFont="1" applyFill="1" applyBorder="1" applyAlignment="1" applyProtection="1">
      <alignment horizontal="left"/>
    </xf>
    <xf numFmtId="4" fontId="1" fillId="6" borderId="41" xfId="0" applyNumberFormat="1" applyFont="1" applyFill="1" applyBorder="1" applyAlignment="1" applyProtection="1">
      <alignment horizontal="left"/>
    </xf>
    <xf numFmtId="0" fontId="26" fillId="4" borderId="7" xfId="0" applyFont="1" applyFill="1" applyBorder="1" applyProtection="1"/>
    <xf numFmtId="0" fontId="26" fillId="4" borderId="8" xfId="0" applyFont="1" applyFill="1" applyBorder="1" applyProtection="1"/>
    <xf numFmtId="0" fontId="26" fillId="4" borderId="8" xfId="0" applyFont="1" applyFill="1" applyBorder="1" applyAlignment="1" applyProtection="1">
      <alignment horizontal="left" indent="1"/>
    </xf>
    <xf numFmtId="0" fontId="26" fillId="4" borderId="9" xfId="0" applyFont="1" applyFill="1" applyBorder="1" applyProtection="1"/>
    <xf numFmtId="0" fontId="33" fillId="2" borderId="48" xfId="0" applyFont="1" applyFill="1" applyBorder="1" applyProtection="1">
      <protection locked="0"/>
    </xf>
    <xf numFmtId="0" fontId="33" fillId="2" borderId="15" xfId="0" applyFont="1" applyFill="1" applyBorder="1" applyProtection="1">
      <protection locked="0"/>
    </xf>
    <xf numFmtId="3" fontId="7" fillId="6" borderId="12" xfId="0" applyNumberFormat="1" applyFont="1" applyFill="1" applyBorder="1" applyAlignment="1" applyProtection="1">
      <alignment horizontal="right"/>
    </xf>
    <xf numFmtId="9" fontId="20" fillId="6" borderId="50" xfId="0" applyNumberFormat="1" applyFont="1" applyFill="1" applyBorder="1" applyAlignment="1" applyProtection="1">
      <alignment horizontal="right"/>
    </xf>
    <xf numFmtId="9" fontId="20" fillId="6" borderId="51" xfId="0" applyNumberFormat="1" applyFont="1" applyFill="1" applyBorder="1" applyAlignment="1" applyProtection="1">
      <alignment horizontal="right"/>
    </xf>
    <xf numFmtId="49" fontId="1" fillId="6" borderId="11" xfId="0" applyNumberFormat="1" applyFont="1" applyFill="1" applyBorder="1" applyAlignment="1" applyProtection="1">
      <alignment horizontal="left"/>
    </xf>
    <xf numFmtId="0" fontId="1" fillId="6" borderId="3" xfId="0" applyFont="1" applyFill="1" applyBorder="1" applyProtection="1"/>
    <xf numFmtId="4" fontId="1" fillId="6" borderId="3" xfId="0" applyNumberFormat="1" applyFont="1" applyFill="1" applyBorder="1" applyAlignment="1" applyProtection="1">
      <alignment horizontal="right"/>
    </xf>
    <xf numFmtId="0" fontId="1" fillId="6" borderId="20" xfId="0" applyFont="1" applyFill="1" applyBorder="1" applyProtection="1"/>
    <xf numFmtId="3" fontId="7" fillId="6" borderId="11" xfId="0" applyNumberFormat="1" applyFont="1" applyFill="1" applyBorder="1" applyAlignment="1">
      <alignment horizontal="right"/>
    </xf>
    <xf numFmtId="49" fontId="25" fillId="4" borderId="11" xfId="0" applyNumberFormat="1" applyFont="1" applyFill="1" applyBorder="1" applyAlignment="1" applyProtection="1">
      <alignment horizontal="left"/>
    </xf>
    <xf numFmtId="49" fontId="27" fillId="4" borderId="3" xfId="0" applyNumberFormat="1" applyFont="1" applyFill="1" applyBorder="1" applyAlignment="1" applyProtection="1">
      <alignment horizontal="left"/>
    </xf>
    <xf numFmtId="4" fontId="27" fillId="4" borderId="3" xfId="0" applyNumberFormat="1" applyFont="1" applyFill="1" applyBorder="1" applyAlignment="1" applyProtection="1">
      <alignment horizontal="right"/>
    </xf>
    <xf numFmtId="0" fontId="27" fillId="4" borderId="3" xfId="0" applyFont="1" applyFill="1" applyBorder="1" applyProtection="1"/>
    <xf numFmtId="0" fontId="27" fillId="4" borderId="20" xfId="0" applyFont="1" applyFill="1" applyBorder="1" applyProtection="1"/>
    <xf numFmtId="3" fontId="25" fillId="4" borderId="11" xfId="0" applyNumberFormat="1" applyFont="1" applyFill="1" applyBorder="1" applyAlignment="1">
      <alignment horizontal="right"/>
    </xf>
    <xf numFmtId="0" fontId="1" fillId="2" borderId="11" xfId="0" applyFont="1" applyFill="1" applyBorder="1" applyProtection="1"/>
    <xf numFmtId="4" fontId="1" fillId="2" borderId="3" xfId="0" applyNumberFormat="1" applyFont="1" applyFill="1" applyBorder="1" applyAlignment="1" applyProtection="1">
      <alignment horizontal="left"/>
    </xf>
    <xf numFmtId="0" fontId="1" fillId="2" borderId="3" xfId="0" applyFont="1" applyFill="1" applyBorder="1" applyProtection="1"/>
    <xf numFmtId="0" fontId="1" fillId="2" borderId="20" xfId="0" applyFont="1" applyFill="1" applyBorder="1" applyProtection="1"/>
    <xf numFmtId="3" fontId="7" fillId="2" borderId="11" xfId="0" applyNumberFormat="1" applyFont="1" applyFill="1" applyBorder="1" applyAlignment="1" applyProtection="1">
      <alignment horizontal="right"/>
      <protection locked="0"/>
    </xf>
    <xf numFmtId="49" fontId="25" fillId="4" borderId="12" xfId="0" applyNumberFormat="1" applyFont="1" applyFill="1" applyBorder="1" applyAlignment="1" applyProtection="1">
      <alignment horizontal="left"/>
    </xf>
    <xf numFmtId="0" fontId="28" fillId="4" borderId="1" xfId="0" applyFont="1" applyFill="1" applyBorder="1" applyProtection="1"/>
    <xf numFmtId="4" fontId="27" fillId="4" borderId="1" xfId="0" applyNumberFormat="1" applyFont="1" applyFill="1" applyBorder="1" applyAlignment="1" applyProtection="1">
      <alignment horizontal="left"/>
    </xf>
    <xf numFmtId="0" fontId="27" fillId="4" borderId="1" xfId="0" applyFont="1" applyFill="1" applyBorder="1" applyProtection="1"/>
    <xf numFmtId="0" fontId="27" fillId="4" borderId="51" xfId="0" applyFont="1" applyFill="1" applyBorder="1" applyProtection="1"/>
    <xf numFmtId="9" fontId="26" fillId="4" borderId="50" xfId="0" applyNumberFormat="1" applyFont="1" applyFill="1" applyBorder="1" applyAlignment="1" applyProtection="1">
      <alignment horizontal="right"/>
    </xf>
    <xf numFmtId="9" fontId="26" fillId="4" borderId="51" xfId="0" applyNumberFormat="1" applyFont="1" applyFill="1" applyBorder="1" applyAlignment="1" applyProtection="1">
      <alignment horizontal="right"/>
    </xf>
    <xf numFmtId="49" fontId="4" fillId="6" borderId="11" xfId="0" applyNumberFormat="1" applyFont="1" applyFill="1" applyBorder="1" applyAlignment="1" applyProtection="1">
      <alignment horizontal="left"/>
    </xf>
    <xf numFmtId="49" fontId="1" fillId="6" borderId="3" xfId="0" applyNumberFormat="1" applyFont="1" applyFill="1" applyBorder="1" applyAlignment="1" applyProtection="1">
      <alignment horizontal="left"/>
    </xf>
    <xf numFmtId="3" fontId="1" fillId="6" borderId="11" xfId="0" applyNumberFormat="1" applyFont="1" applyFill="1" applyBorder="1" applyAlignment="1" applyProtection="1">
      <alignment horizontal="right"/>
    </xf>
    <xf numFmtId="49" fontId="4" fillId="2" borderId="11" xfId="0" applyNumberFormat="1" applyFont="1" applyFill="1" applyBorder="1" applyAlignment="1" applyProtection="1">
      <alignment horizontal="left"/>
    </xf>
    <xf numFmtId="49" fontId="1" fillId="2" borderId="3" xfId="0" applyNumberFormat="1" applyFont="1" applyFill="1" applyBorder="1" applyAlignment="1" applyProtection="1">
      <alignment horizontal="left"/>
    </xf>
    <xf numFmtId="4" fontId="1" fillId="2" borderId="3" xfId="0" applyNumberFormat="1" applyFont="1" applyFill="1" applyBorder="1" applyAlignment="1" applyProtection="1">
      <alignment horizontal="right"/>
    </xf>
    <xf numFmtId="3" fontId="1" fillId="2" borderId="11" xfId="0" applyNumberFormat="1" applyFont="1" applyFill="1" applyBorder="1" applyAlignment="1" applyProtection="1">
      <alignment horizontal="right"/>
      <protection locked="0"/>
    </xf>
    <xf numFmtId="9" fontId="26" fillId="4" borderId="3" xfId="0" applyNumberFormat="1" applyFont="1" applyFill="1" applyBorder="1" applyAlignment="1" applyProtection="1">
      <alignment horizontal="right"/>
    </xf>
    <xf numFmtId="0" fontId="1" fillId="6" borderId="11" xfId="0" applyFont="1" applyFill="1" applyBorder="1" applyProtection="1"/>
    <xf numFmtId="0" fontId="6" fillId="6" borderId="3" xfId="0" applyFont="1" applyFill="1" applyBorder="1" applyProtection="1"/>
    <xf numFmtId="0" fontId="6" fillId="6" borderId="20" xfId="0" applyFont="1" applyFill="1" applyBorder="1" applyProtection="1"/>
    <xf numFmtId="3" fontId="7" fillId="6" borderId="11" xfId="0" applyNumberFormat="1" applyFont="1" applyFill="1" applyBorder="1" applyAlignment="1" applyProtection="1">
      <alignment horizontal="right"/>
    </xf>
    <xf numFmtId="0" fontId="1" fillId="6" borderId="12" xfId="0" applyFont="1" applyFill="1" applyBorder="1" applyProtection="1"/>
    <xf numFmtId="0" fontId="1" fillId="6" borderId="1" xfId="0" applyFont="1" applyFill="1" applyBorder="1" applyProtection="1"/>
    <xf numFmtId="4" fontId="1" fillId="6" borderId="1" xfId="0" applyNumberFormat="1" applyFont="1" applyFill="1" applyBorder="1" applyAlignment="1" applyProtection="1">
      <alignment horizontal="right"/>
    </xf>
    <xf numFmtId="0" fontId="1" fillId="6" borderId="51" xfId="0" applyFont="1" applyFill="1" applyBorder="1" applyProtection="1"/>
    <xf numFmtId="9" fontId="20" fillId="6" borderId="1" xfId="0" applyNumberFormat="1" applyFont="1" applyFill="1" applyBorder="1" applyAlignment="1" applyProtection="1">
      <alignment horizontal="right"/>
    </xf>
    <xf numFmtId="3" fontId="1" fillId="6" borderId="11" xfId="0" applyNumberFormat="1" applyFont="1" applyFill="1" applyBorder="1" applyAlignment="1">
      <alignment horizontal="right"/>
    </xf>
    <xf numFmtId="49" fontId="4" fillId="2" borderId="12" xfId="0" applyNumberFormat="1" applyFont="1" applyFill="1" applyBorder="1" applyAlignment="1" applyProtection="1">
      <alignment horizontal="left"/>
    </xf>
    <xf numFmtId="49" fontId="1" fillId="2" borderId="1" xfId="0" applyNumberFormat="1" applyFont="1" applyFill="1" applyBorder="1" applyAlignment="1" applyProtection="1">
      <alignment horizontal="left"/>
    </xf>
    <xf numFmtId="4" fontId="1" fillId="2" borderId="1" xfId="0" applyNumberFormat="1" applyFont="1" applyFill="1" applyBorder="1" applyAlignment="1" applyProtection="1">
      <alignment horizontal="right"/>
    </xf>
    <xf numFmtId="0" fontId="1" fillId="2" borderId="1" xfId="0" applyFont="1" applyFill="1" applyBorder="1" applyProtection="1"/>
    <xf numFmtId="0" fontId="1" fillId="2" borderId="51" xfId="0" applyFont="1" applyFill="1" applyBorder="1" applyProtection="1"/>
    <xf numFmtId="9" fontId="20" fillId="2" borderId="50" xfId="0" applyNumberFormat="1" applyFont="1" applyFill="1" applyBorder="1" applyAlignment="1" applyProtection="1">
      <alignment horizontal="right"/>
    </xf>
    <xf numFmtId="9" fontId="20" fillId="2" borderId="51" xfId="0" applyNumberFormat="1" applyFont="1" applyFill="1" applyBorder="1" applyAlignment="1" applyProtection="1">
      <alignment horizontal="right"/>
    </xf>
    <xf numFmtId="49" fontId="27" fillId="4" borderId="1" xfId="0" applyNumberFormat="1" applyFont="1" applyFill="1" applyBorder="1" applyAlignment="1" applyProtection="1">
      <alignment horizontal="left"/>
    </xf>
    <xf numFmtId="4" fontId="27" fillId="4" borderId="1" xfId="0" applyNumberFormat="1" applyFont="1" applyFill="1" applyBorder="1" applyAlignment="1" applyProtection="1">
      <alignment horizontal="right"/>
    </xf>
    <xf numFmtId="49" fontId="25" fillId="4" borderId="7" xfId="0" applyNumberFormat="1" applyFont="1" applyFill="1" applyBorder="1" applyAlignment="1" applyProtection="1">
      <alignment horizontal="left"/>
    </xf>
    <xf numFmtId="49" fontId="27" fillId="4" borderId="8" xfId="0" applyNumberFormat="1" applyFont="1" applyFill="1" applyBorder="1" applyAlignment="1" applyProtection="1">
      <alignment horizontal="left"/>
    </xf>
    <xf numFmtId="4" fontId="27" fillId="4" borderId="8" xfId="0" applyNumberFormat="1" applyFont="1" applyFill="1" applyBorder="1" applyAlignment="1" applyProtection="1">
      <alignment horizontal="right"/>
    </xf>
    <xf numFmtId="0" fontId="27" fillId="4" borderId="8" xfId="0" applyFont="1" applyFill="1" applyBorder="1" applyProtection="1"/>
    <xf numFmtId="0" fontId="27" fillId="4" borderId="9" xfId="0" applyFont="1" applyFill="1" applyBorder="1" applyProtection="1"/>
    <xf numFmtId="3" fontId="25" fillId="4" borderId="7" xfId="0" applyNumberFormat="1" applyFont="1" applyFill="1" applyBorder="1" applyAlignment="1">
      <alignment horizontal="right"/>
    </xf>
    <xf numFmtId="0" fontId="27" fillId="4" borderId="21" xfId="0" applyFont="1" applyFill="1" applyBorder="1" applyProtection="1"/>
    <xf numFmtId="3" fontId="28" fillId="4" borderId="21" xfId="0" applyNumberFormat="1" applyFont="1" applyFill="1" applyBorder="1" applyAlignment="1" applyProtection="1">
      <alignment horizontal="right"/>
    </xf>
    <xf numFmtId="0" fontId="27" fillId="4" borderId="11" xfId="0" applyFont="1" applyFill="1" applyBorder="1" applyProtection="1"/>
    <xf numFmtId="3" fontId="28" fillId="4" borderId="12" xfId="0" applyNumberFormat="1" applyFont="1" applyFill="1" applyBorder="1" applyAlignment="1" applyProtection="1">
      <alignment horizontal="right"/>
    </xf>
    <xf numFmtId="49" fontId="3" fillId="2" borderId="40" xfId="0" applyNumberFormat="1" applyFont="1" applyFill="1" applyBorder="1" applyAlignment="1" applyProtection="1">
      <alignment horizontal="left"/>
      <protection locked="0"/>
    </xf>
    <xf numFmtId="0" fontId="1" fillId="2" borderId="41" xfId="0" applyFont="1" applyFill="1" applyBorder="1" applyProtection="1">
      <protection locked="0"/>
    </xf>
    <xf numFmtId="9" fontId="40" fillId="2" borderId="0" xfId="2" applyFont="1" applyFill="1" applyBorder="1"/>
    <xf numFmtId="9" fontId="29" fillId="4" borderId="15" xfId="2" applyFont="1" applyFill="1" applyBorder="1"/>
    <xf numFmtId="9" fontId="29" fillId="4" borderId="48" xfId="2" applyFont="1" applyFill="1" applyBorder="1"/>
    <xf numFmtId="9" fontId="29" fillId="4" borderId="52" xfId="2" applyFont="1" applyFill="1" applyBorder="1"/>
    <xf numFmtId="49" fontId="14" fillId="4" borderId="61" xfId="0" applyNumberFormat="1" applyFont="1" applyFill="1" applyBorder="1"/>
    <xf numFmtId="3" fontId="14" fillId="4" borderId="9" xfId="0" applyNumberFormat="1" applyFont="1" applyFill="1" applyBorder="1"/>
    <xf numFmtId="0" fontId="41" fillId="0" borderId="0" xfId="0" applyFont="1"/>
    <xf numFmtId="0" fontId="42" fillId="0" borderId="0" xfId="0" applyFont="1" applyAlignment="1">
      <alignment horizontal="left"/>
    </xf>
    <xf numFmtId="0" fontId="42" fillId="0" borderId="0" xfId="0" applyFont="1"/>
    <xf numFmtId="0" fontId="43" fillId="0" borderId="0" xfId="0" applyFont="1"/>
    <xf numFmtId="0" fontId="44" fillId="10" borderId="62" xfId="0" applyFont="1" applyFill="1" applyBorder="1" applyAlignment="1">
      <alignment horizontal="center" vertical="center"/>
    </xf>
    <xf numFmtId="0" fontId="41" fillId="0" borderId="63" xfId="0" applyFont="1" applyBorder="1" applyAlignment="1">
      <alignment vertical="center" shrinkToFit="1"/>
    </xf>
    <xf numFmtId="10" fontId="41" fillId="0" borderId="63" xfId="2" applyNumberFormat="1" applyFont="1" applyBorder="1" applyAlignment="1">
      <alignment horizontal="center" vertical="center" shrinkToFit="1"/>
    </xf>
    <xf numFmtId="3" fontId="47" fillId="2" borderId="0" xfId="0" applyNumberFormat="1" applyFont="1" applyFill="1"/>
    <xf numFmtId="3" fontId="48" fillId="2" borderId="0" xfId="0" applyNumberFormat="1" applyFont="1" applyFill="1" applyAlignment="1">
      <alignment horizontal="center" wrapText="1"/>
    </xf>
    <xf numFmtId="0" fontId="41" fillId="2" borderId="0" xfId="0" applyFont="1" applyFill="1"/>
    <xf numFmtId="0" fontId="41" fillId="2" borderId="58" xfId="0" quotePrefix="1" applyFont="1" applyFill="1" applyBorder="1" applyAlignment="1">
      <alignment horizontal="justify" vertical="center" wrapText="1"/>
    </xf>
    <xf numFmtId="0" fontId="41" fillId="2" borderId="60" xfId="0" applyFont="1" applyFill="1" applyBorder="1" applyAlignment="1">
      <alignment horizontal="left" vertical="center" wrapText="1" indent="1"/>
    </xf>
    <xf numFmtId="0" fontId="41" fillId="2" borderId="60" xfId="0" applyFont="1" applyFill="1" applyBorder="1" applyAlignment="1">
      <alignment horizontal="justify" vertical="center" wrapText="1"/>
    </xf>
    <xf numFmtId="0" fontId="41" fillId="2" borderId="60" xfId="0" quotePrefix="1" applyFont="1" applyFill="1" applyBorder="1" applyAlignment="1">
      <alignment horizontal="justify" vertical="center" wrapText="1"/>
    </xf>
    <xf numFmtId="0" fontId="41" fillId="2" borderId="59" xfId="0" applyFont="1" applyFill="1" applyBorder="1" applyAlignment="1">
      <alignment horizontal="justify" vertical="center" wrapText="1"/>
    </xf>
    <xf numFmtId="0" fontId="49" fillId="9" borderId="58" xfId="0" applyFont="1" applyFill="1" applyBorder="1" applyAlignment="1">
      <alignment horizontal="center" vertical="center" wrapText="1"/>
    </xf>
    <xf numFmtId="0" fontId="49" fillId="9" borderId="59" xfId="0" applyFont="1" applyFill="1" applyBorder="1" applyAlignment="1">
      <alignment horizontal="center" vertical="center" wrapText="1"/>
    </xf>
    <xf numFmtId="0" fontId="50" fillId="0" borderId="0" xfId="0" applyFont="1"/>
    <xf numFmtId="0" fontId="50" fillId="0" borderId="0" xfId="0" applyFont="1" applyProtection="1">
      <protection locked="0"/>
    </xf>
    <xf numFmtId="0" fontId="51" fillId="2" borderId="0" xfId="0" applyFont="1" applyFill="1"/>
    <xf numFmtId="0" fontId="41" fillId="0" borderId="60" xfId="0" applyFont="1" applyFill="1" applyBorder="1" applyAlignment="1">
      <alignment horizontal="left" vertical="center" wrapText="1" indent="1"/>
    </xf>
    <xf numFmtId="3" fontId="10" fillId="3" borderId="39" xfId="0" applyNumberFormat="1" applyFont="1" applyFill="1" applyBorder="1" applyAlignment="1" applyProtection="1">
      <alignment horizontal="center"/>
      <protection locked="0"/>
    </xf>
    <xf numFmtId="3" fontId="10" fillId="3" borderId="36" xfId="0" applyNumberFormat="1" applyFont="1" applyFill="1" applyBorder="1" applyAlignment="1" applyProtection="1">
      <alignment horizontal="center"/>
      <protection locked="0"/>
    </xf>
    <xf numFmtId="3" fontId="10" fillId="3" borderId="19" xfId="0" applyNumberFormat="1" applyFont="1" applyFill="1" applyBorder="1" applyAlignment="1" applyProtection="1">
      <alignment horizontal="center"/>
      <protection locked="0"/>
    </xf>
    <xf numFmtId="3" fontId="10" fillId="3" borderId="6" xfId="0" applyNumberFormat="1" applyFont="1" applyFill="1" applyBorder="1" applyAlignment="1" applyProtection="1">
      <alignment horizontal="center"/>
      <protection locked="0"/>
    </xf>
    <xf numFmtId="3" fontId="10" fillId="3" borderId="18" xfId="0" applyNumberFormat="1" applyFont="1" applyFill="1" applyBorder="1" applyAlignment="1" applyProtection="1">
      <alignment horizontal="center"/>
      <protection locked="0"/>
    </xf>
    <xf numFmtId="0" fontId="5" fillId="2" borderId="8" xfId="0" applyFont="1" applyFill="1" applyBorder="1" applyAlignment="1">
      <alignment horizontal="center" vertical="center" wrapText="1"/>
    </xf>
    <xf numFmtId="4" fontId="10" fillId="3" borderId="5" xfId="0" applyNumberFormat="1" applyFont="1" applyFill="1" applyBorder="1" applyAlignment="1">
      <alignment horizontal="center"/>
    </xf>
    <xf numFmtId="4" fontId="10" fillId="3" borderId="6" xfId="0" applyNumberFormat="1" applyFont="1" applyFill="1" applyBorder="1" applyAlignment="1">
      <alignment horizontal="center"/>
    </xf>
    <xf numFmtId="4" fontId="10" fillId="3" borderId="19" xfId="0" applyNumberFormat="1" applyFont="1" applyFill="1" applyBorder="1" applyAlignment="1">
      <alignment horizontal="center"/>
    </xf>
    <xf numFmtId="3" fontId="11" fillId="3" borderId="0" xfId="0" applyNumberFormat="1" applyFont="1" applyFill="1" applyBorder="1" applyAlignment="1" applyProtection="1">
      <alignment horizontal="center"/>
      <protection locked="0"/>
    </xf>
    <xf numFmtId="3" fontId="11" fillId="3" borderId="29" xfId="0" applyNumberFormat="1" applyFont="1" applyFill="1" applyBorder="1" applyAlignment="1" applyProtection="1">
      <alignment horizontal="center"/>
      <protection locked="0"/>
    </xf>
    <xf numFmtId="0" fontId="10" fillId="3" borderId="7" xfId="0" applyFont="1" applyFill="1" applyBorder="1" applyAlignment="1">
      <alignment horizontal="left"/>
    </xf>
    <xf numFmtId="0" fontId="10" fillId="3" borderId="8" xfId="0" applyFont="1" applyFill="1" applyBorder="1" applyAlignment="1">
      <alignment horizontal="left"/>
    </xf>
    <xf numFmtId="0" fontId="11" fillId="3" borderId="8" xfId="0" applyFont="1" applyFill="1" applyBorder="1" applyAlignment="1" applyProtection="1">
      <alignment horizontal="center"/>
      <protection locked="0"/>
    </xf>
    <xf numFmtId="0" fontId="11" fillId="3" borderId="9" xfId="0" applyFont="1" applyFill="1" applyBorder="1" applyAlignment="1" applyProtection="1">
      <alignment horizontal="center"/>
      <protection locked="0"/>
    </xf>
    <xf numFmtId="0" fontId="33" fillId="10" borderId="61" xfId="0" applyFont="1" applyFill="1" applyBorder="1" applyAlignment="1">
      <alignment horizontal="center" wrapText="1"/>
    </xf>
    <xf numFmtId="0" fontId="33" fillId="10" borderId="16" xfId="0" applyFont="1" applyFill="1" applyBorder="1" applyAlignment="1">
      <alignment horizontal="center" wrapText="1"/>
    </xf>
    <xf numFmtId="0" fontId="33" fillId="10" borderId="23" xfId="0" applyFont="1" applyFill="1" applyBorder="1" applyAlignment="1">
      <alignment horizontal="center" wrapText="1"/>
    </xf>
    <xf numFmtId="3" fontId="10" fillId="3" borderId="5" xfId="0" applyNumberFormat="1" applyFont="1" applyFill="1" applyBorder="1" applyAlignment="1">
      <alignment horizontal="left"/>
    </xf>
    <xf numFmtId="3" fontId="10" fillId="3" borderId="6" xfId="0" applyNumberFormat="1" applyFont="1" applyFill="1" applyBorder="1" applyAlignment="1">
      <alignment horizontal="left"/>
    </xf>
    <xf numFmtId="0" fontId="10" fillId="3" borderId="14" xfId="0" applyFont="1" applyFill="1" applyBorder="1" applyAlignment="1">
      <alignment horizontal="left"/>
    </xf>
    <xf numFmtId="0" fontId="10" fillId="3" borderId="0" xfId="0" applyFont="1" applyFill="1" applyBorder="1" applyAlignment="1">
      <alignment horizontal="left"/>
    </xf>
    <xf numFmtId="3" fontId="11" fillId="3" borderId="6" xfId="0" applyNumberFormat="1" applyFont="1" applyFill="1" applyBorder="1" applyAlignment="1" applyProtection="1">
      <alignment horizontal="center" wrapText="1"/>
      <protection locked="0"/>
    </xf>
    <xf numFmtId="3" fontId="11" fillId="3" borderId="19" xfId="0" applyNumberFormat="1" applyFont="1" applyFill="1" applyBorder="1" applyAlignment="1" applyProtection="1">
      <alignment horizontal="center" wrapText="1"/>
      <protection locked="0"/>
    </xf>
    <xf numFmtId="0" fontId="11" fillId="3" borderId="0"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3" fontId="48" fillId="2" borderId="0" xfId="0" applyNumberFormat="1" applyFont="1" applyFill="1" applyAlignment="1">
      <alignment horizontal="center" wrapText="1"/>
    </xf>
    <xf numFmtId="3" fontId="10" fillId="3" borderId="16" xfId="0" applyNumberFormat="1" applyFont="1" applyFill="1" applyBorder="1" applyAlignment="1" applyProtection="1">
      <alignment horizontal="center"/>
    </xf>
    <xf numFmtId="0" fontId="10" fillId="3" borderId="7" xfId="0" applyFont="1" applyFill="1" applyBorder="1" applyAlignment="1" applyProtection="1">
      <alignment horizontal="left"/>
    </xf>
    <xf numFmtId="0" fontId="10" fillId="3" borderId="8" xfId="0" applyFont="1" applyFill="1" applyBorder="1" applyAlignment="1" applyProtection="1">
      <alignment horizontal="left"/>
    </xf>
    <xf numFmtId="3" fontId="11" fillId="3" borderId="6" xfId="0" applyNumberFormat="1" applyFont="1" applyFill="1" applyBorder="1" applyAlignment="1" applyProtection="1">
      <alignment horizontal="center" wrapText="1"/>
    </xf>
    <xf numFmtId="3" fontId="11" fillId="3" borderId="19" xfId="0" applyNumberFormat="1" applyFont="1" applyFill="1" applyBorder="1" applyAlignment="1" applyProtection="1">
      <alignment horizontal="center" wrapText="1"/>
    </xf>
    <xf numFmtId="3" fontId="11" fillId="3" borderId="0" xfId="0" applyNumberFormat="1" applyFont="1" applyFill="1" applyBorder="1" applyAlignment="1" applyProtection="1">
      <alignment horizontal="center"/>
    </xf>
    <xf numFmtId="3" fontId="11" fillId="3" borderId="29" xfId="0" applyNumberFormat="1" applyFont="1" applyFill="1" applyBorder="1" applyAlignment="1" applyProtection="1">
      <alignment horizontal="center"/>
    </xf>
    <xf numFmtId="3" fontId="11" fillId="3" borderId="8" xfId="0" applyNumberFormat="1" applyFont="1" applyFill="1" applyBorder="1" applyAlignment="1" applyProtection="1">
      <alignment horizontal="center"/>
    </xf>
    <xf numFmtId="3" fontId="11" fillId="3" borderId="9" xfId="0" applyNumberFormat="1" applyFont="1" applyFill="1" applyBorder="1" applyAlignment="1" applyProtection="1">
      <alignment horizontal="center"/>
    </xf>
    <xf numFmtId="0" fontId="10" fillId="3" borderId="14" xfId="0" applyFont="1" applyFill="1" applyBorder="1" applyAlignment="1" applyProtection="1">
      <alignment horizontal="left"/>
    </xf>
    <xf numFmtId="0" fontId="10" fillId="3" borderId="0" xfId="0" applyFont="1" applyFill="1" applyBorder="1" applyAlignment="1" applyProtection="1">
      <alignment horizontal="left"/>
    </xf>
    <xf numFmtId="3" fontId="10" fillId="3" borderId="5" xfId="0" applyNumberFormat="1" applyFont="1" applyFill="1" applyBorder="1" applyAlignment="1" applyProtection="1">
      <alignment horizontal="left"/>
    </xf>
    <xf numFmtId="3" fontId="10" fillId="3" borderId="6" xfId="0" applyNumberFormat="1" applyFont="1" applyFill="1" applyBorder="1" applyAlignment="1" applyProtection="1">
      <alignment horizontal="left"/>
    </xf>
    <xf numFmtId="0" fontId="5" fillId="2" borderId="8" xfId="0" applyFont="1" applyFill="1" applyBorder="1" applyAlignment="1" applyProtection="1">
      <alignment horizontal="center" vertical="center" wrapText="1"/>
    </xf>
    <xf numFmtId="3" fontId="10" fillId="3" borderId="32" xfId="0" applyNumberFormat="1" applyFont="1" applyFill="1" applyBorder="1" applyAlignment="1" applyProtection="1">
      <alignment horizontal="center"/>
    </xf>
    <xf numFmtId="3" fontId="10" fillId="3" borderId="36" xfId="0" applyNumberFormat="1" applyFont="1" applyFill="1" applyBorder="1" applyAlignment="1" applyProtection="1">
      <alignment horizontal="center"/>
    </xf>
    <xf numFmtId="3" fontId="10" fillId="3" borderId="39" xfId="0" applyNumberFormat="1" applyFont="1" applyFill="1" applyBorder="1" applyAlignment="1" applyProtection="1">
      <alignment horizontal="center"/>
    </xf>
    <xf numFmtId="3" fontId="10" fillId="3" borderId="35" xfId="0" applyNumberFormat="1" applyFont="1" applyFill="1" applyBorder="1" applyAlignment="1" applyProtection="1">
      <alignment horizontal="center"/>
    </xf>
    <xf numFmtId="3" fontId="10" fillId="3" borderId="23" xfId="0" applyNumberFormat="1" applyFont="1" applyFill="1" applyBorder="1" applyAlignment="1" applyProtection="1">
      <alignment horizontal="center"/>
    </xf>
    <xf numFmtId="3" fontId="10" fillId="3" borderId="6" xfId="0" applyNumberFormat="1" applyFont="1" applyFill="1" applyBorder="1" applyAlignment="1" applyProtection="1">
      <alignment horizontal="center"/>
    </xf>
    <xf numFmtId="3" fontId="10" fillId="3" borderId="19" xfId="0" applyNumberFormat="1" applyFont="1" applyFill="1" applyBorder="1" applyAlignment="1" applyProtection="1">
      <alignment horizontal="center"/>
    </xf>
    <xf numFmtId="3" fontId="10" fillId="3" borderId="33" xfId="0" applyNumberFormat="1" applyFont="1" applyFill="1" applyBorder="1" applyAlignment="1" applyProtection="1">
      <alignment horizontal="center"/>
    </xf>
    <xf numFmtId="0" fontId="28" fillId="4" borderId="15" xfId="0" applyFont="1" applyFill="1" applyBorder="1" applyAlignment="1">
      <alignment horizontal="center"/>
    </xf>
    <xf numFmtId="0" fontId="28" fillId="4" borderId="16" xfId="0" applyFont="1" applyFill="1" applyBorder="1" applyAlignment="1">
      <alignment horizontal="center"/>
    </xf>
    <xf numFmtId="3" fontId="11" fillId="3" borderId="6" xfId="0" applyNumberFormat="1" applyFont="1" applyFill="1" applyBorder="1" applyAlignment="1">
      <alignment horizontal="center"/>
    </xf>
    <xf numFmtId="3" fontId="11" fillId="3" borderId="19" xfId="0" applyNumberFormat="1" applyFont="1" applyFill="1" applyBorder="1" applyAlignment="1">
      <alignment horizontal="center"/>
    </xf>
    <xf numFmtId="3" fontId="11" fillId="3" borderId="29" xfId="0" applyNumberFormat="1" applyFont="1" applyFill="1" applyBorder="1" applyAlignment="1">
      <alignment horizontal="center"/>
    </xf>
    <xf numFmtId="3" fontId="11" fillId="3" borderId="8" xfId="0" applyNumberFormat="1" applyFont="1" applyFill="1" applyBorder="1" applyAlignment="1">
      <alignment horizontal="center"/>
    </xf>
    <xf numFmtId="3" fontId="11" fillId="3" borderId="9" xfId="0" applyNumberFormat="1" applyFont="1" applyFill="1" applyBorder="1" applyAlignment="1">
      <alignment horizontal="center"/>
    </xf>
    <xf numFmtId="4" fontId="13" fillId="3" borderId="15" xfId="0" applyNumberFormat="1" applyFont="1" applyFill="1" applyBorder="1" applyAlignment="1">
      <alignment horizontal="left"/>
    </xf>
    <xf numFmtId="4" fontId="13" fillId="3" borderId="57" xfId="0" applyNumberFormat="1" applyFont="1" applyFill="1" applyBorder="1" applyAlignment="1">
      <alignment horizontal="left"/>
    </xf>
    <xf numFmtId="49" fontId="15" fillId="2" borderId="7" xfId="0" applyNumberFormat="1" applyFont="1" applyFill="1" applyBorder="1" applyAlignment="1">
      <alignment horizontal="left" wrapText="1" indent="1"/>
    </xf>
    <xf numFmtId="49" fontId="15" fillId="2" borderId="9" xfId="0" applyNumberFormat="1" applyFont="1" applyFill="1" applyBorder="1" applyAlignment="1">
      <alignment horizontal="left" wrapText="1" indent="1"/>
    </xf>
    <xf numFmtId="49" fontId="14" fillId="4" borderId="15" xfId="0" applyNumberFormat="1" applyFont="1" applyFill="1" applyBorder="1" applyAlignment="1">
      <alignment horizontal="left"/>
    </xf>
    <xf numFmtId="49" fontId="14" fillId="4" borderId="23" xfId="0" applyNumberFormat="1" applyFont="1" applyFill="1" applyBorder="1" applyAlignment="1">
      <alignment horizontal="left"/>
    </xf>
    <xf numFmtId="49" fontId="15" fillId="2" borderId="5" xfId="0" quotePrefix="1" applyNumberFormat="1" applyFont="1" applyFill="1" applyBorder="1" applyAlignment="1">
      <alignment horizontal="left" indent="1"/>
    </xf>
    <xf numFmtId="0" fontId="0" fillId="0" borderId="19" xfId="0" applyBorder="1" applyAlignment="1">
      <alignment horizontal="left" indent="1"/>
    </xf>
    <xf numFmtId="49" fontId="15" fillId="2" borderId="14" xfId="0" quotePrefix="1" applyNumberFormat="1" applyFont="1" applyFill="1" applyBorder="1" applyAlignment="1">
      <alignment horizontal="left" wrapText="1" indent="1"/>
    </xf>
    <xf numFmtId="49" fontId="15" fillId="2" borderId="29" xfId="0" applyNumberFormat="1" applyFont="1" applyFill="1" applyBorder="1" applyAlignment="1">
      <alignment horizontal="left" wrapText="1" indent="1"/>
    </xf>
    <xf numFmtId="0" fontId="42" fillId="0" borderId="0" xfId="0" applyFont="1" applyAlignment="1">
      <alignment horizontal="left" wrapText="1"/>
    </xf>
    <xf numFmtId="0" fontId="45" fillId="0" borderId="0" xfId="0" applyFont="1" applyAlignment="1">
      <alignment horizontal="left" vertical="top" wrapText="1"/>
    </xf>
    <xf numFmtId="49" fontId="25" fillId="4" borderId="16" xfId="0" applyNumberFormat="1" applyFont="1" applyFill="1" applyBorder="1" applyAlignment="1">
      <alignment horizontal="center"/>
    </xf>
    <xf numFmtId="49" fontId="25" fillId="4" borderId="23" xfId="0" applyNumberFormat="1" applyFont="1" applyFill="1" applyBorder="1" applyAlignment="1">
      <alignment horizontal="center"/>
    </xf>
    <xf numFmtId="0" fontId="5" fillId="2" borderId="0" xfId="0" applyFont="1" applyFill="1" applyBorder="1" applyAlignment="1">
      <alignment horizontal="center" vertical="center" wrapText="1"/>
    </xf>
    <xf numFmtId="3" fontId="11" fillId="3" borderId="0" xfId="0" applyNumberFormat="1" applyFont="1" applyFill="1" applyBorder="1" applyAlignment="1">
      <alignment horizontal="center"/>
    </xf>
  </cellXfs>
  <cellStyles count="3">
    <cellStyle name="Euro" xfId="1"/>
    <cellStyle name="Normal" xfId="0" builtinId="0"/>
    <cellStyle name="Porcentaje" xfId="2" builtinId="5"/>
  </cellStyles>
  <dxfs count="319">
    <dxf>
      <font>
        <color rgb="FF9C0006"/>
      </font>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ont>
        <b/>
        <i val="0"/>
        <condense val="0"/>
        <extend val="0"/>
      </font>
      <fill>
        <patternFill>
          <bgColor indexed="22"/>
        </patternFill>
      </fill>
    </dxf>
    <dxf>
      <font>
        <b/>
        <i val="0"/>
        <condense val="0"/>
        <extend val="0"/>
        <color indexed="8"/>
      </font>
      <fill>
        <patternFill>
          <bgColor indexed="22"/>
        </patternFill>
      </fill>
    </dxf>
    <dxf>
      <font>
        <b/>
        <i val="0"/>
        <condense val="0"/>
        <extend val="0"/>
        <color indexed="9"/>
      </font>
      <fill>
        <patternFill>
          <bgColor indexed="55"/>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333399"/>
      <color rgb="FFFFFF99"/>
      <color rgb="FF6666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Períodos</a:t>
            </a:r>
            <a:r>
              <a:rPr lang="es-ES" baseline="0"/>
              <a:t> medios de cobro y pago</a:t>
            </a:r>
            <a:endParaRPr lang="es-ES"/>
          </a:p>
        </c:rich>
      </c:tx>
      <c:overlay val="0"/>
    </c:title>
    <c:autoTitleDeleted val="0"/>
    <c:plotArea>
      <c:layout/>
      <c:lineChart>
        <c:grouping val="standard"/>
        <c:varyColors val="0"/>
        <c:ser>
          <c:idx val="1"/>
          <c:order val="0"/>
          <c:tx>
            <c:v>PM Cobro</c:v>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Gráficos'!$E$13:$U$13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0.00%">
                  <c:v>0</c:v>
                </c:pt>
                <c:pt idx="16" formatCode="0.00%">
                  <c:v>0</c:v>
                </c:pt>
              </c:numCache>
            </c:numRef>
          </c:val>
          <c:smooth val="0"/>
          <c:extLst xmlns:c16r2="http://schemas.microsoft.com/office/drawing/2015/06/chart">
            <c:ext xmlns:c16="http://schemas.microsoft.com/office/drawing/2014/chart" uri="{C3380CC4-5D6E-409C-BE32-E72D297353CC}">
              <c16:uniqueId val="{00000000-1566-4CBF-8EBB-2784BB8A0035}"/>
            </c:ext>
          </c:extLst>
        </c:ser>
        <c:ser>
          <c:idx val="2"/>
          <c:order val="1"/>
          <c:tx>
            <c:v>PM Pago</c:v>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Gráficos'!$E$14:$U$14</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1566-4CBF-8EBB-2784BB8A0035}"/>
            </c:ext>
          </c:extLst>
        </c:ser>
        <c:dLbls>
          <c:showLegendKey val="0"/>
          <c:showVal val="0"/>
          <c:showCatName val="0"/>
          <c:showSerName val="0"/>
          <c:showPercent val="0"/>
          <c:showBubbleSize val="0"/>
        </c:dLbls>
        <c:marker val="1"/>
        <c:smooth val="0"/>
        <c:axId val="205465600"/>
        <c:axId val="195239232"/>
      </c:lineChart>
      <c:catAx>
        <c:axId val="205465600"/>
        <c:scaling>
          <c:orientation val="minMax"/>
        </c:scaling>
        <c:delete val="0"/>
        <c:axPos val="b"/>
        <c:numFmt formatCode="General" sourceLinked="1"/>
        <c:majorTickMark val="none"/>
        <c:minorTickMark val="none"/>
        <c:tickLblPos val="nextTo"/>
        <c:txPr>
          <a:bodyPr rot="-2700000" vert="horz"/>
          <a:lstStyle/>
          <a:p>
            <a:pPr>
              <a:defRPr/>
            </a:pPr>
            <a:endParaRPr lang="es-ES"/>
          </a:p>
        </c:txPr>
        <c:crossAx val="195239232"/>
        <c:crosses val="autoZero"/>
        <c:auto val="1"/>
        <c:lblAlgn val="ctr"/>
        <c:lblOffset val="100"/>
        <c:noMultiLvlLbl val="0"/>
      </c:catAx>
      <c:valAx>
        <c:axId val="195239232"/>
        <c:scaling>
          <c:orientation val="minMax"/>
        </c:scaling>
        <c:delete val="0"/>
        <c:axPos val="l"/>
        <c:majorGridlines/>
        <c:numFmt formatCode="#,##0" sourceLinked="0"/>
        <c:majorTickMark val="none"/>
        <c:minorTickMark val="none"/>
        <c:tickLblPos val="nextTo"/>
        <c:spPr>
          <a:ln w="9525">
            <a:noFill/>
          </a:ln>
        </c:spPr>
        <c:crossAx val="205465600"/>
        <c:crosses val="autoZero"/>
        <c:crossBetween val="between"/>
      </c:val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1"/>
          <c:order val="0"/>
          <c:tx>
            <c:strRef>
              <c:f>'Ratios - Gráficos'!$B$147</c:f>
              <c:strCache>
                <c:ptCount val="1"/>
                <c:pt idx="0">
                  <c:v>Pasivo Corriente</c:v>
                </c:pt>
              </c:strCache>
            </c:strRef>
          </c:tx>
          <c:invertIfNegative val="0"/>
          <c:cat>
            <c:strRef>
              <c:f>'Ratios - Gráficos'!$E$10:$U$11</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Gráficos'!$E$147:$U$147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9E45-43B1-827E-BBA756864948}"/>
            </c:ext>
          </c:extLst>
        </c:ser>
        <c:ser>
          <c:idx val="0"/>
          <c:order val="1"/>
          <c:tx>
            <c:strRef>
              <c:f>'Ratios - Gráficos'!$B$148</c:f>
              <c:strCache>
                <c:ptCount val="1"/>
                <c:pt idx="0">
                  <c:v>Pasivo no Corriente</c:v>
                </c:pt>
              </c:strCache>
            </c:strRef>
          </c:tx>
          <c:invertIfNegative val="0"/>
          <c:dPt>
            <c:idx val="4"/>
            <c:invertIfNegative val="0"/>
            <c:bubble3D val="0"/>
            <c:spPr>
              <a:ln w="9525"/>
            </c:spPr>
            <c:extLst xmlns:c16r2="http://schemas.microsoft.com/office/drawing/2015/06/chart">
              <c:ext xmlns:c16="http://schemas.microsoft.com/office/drawing/2014/chart" uri="{C3380CC4-5D6E-409C-BE32-E72D297353CC}">
                <c16:uniqueId val="{00000002-9E45-43B1-827E-BBA756864948}"/>
              </c:ext>
            </c:extLst>
          </c:dPt>
          <c:cat>
            <c:strRef>
              <c:f>'Ratios - Gráficos'!$E$10:$U$11</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Gráficos'!$E$148:$U$148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3-9E45-43B1-827E-BBA756864948}"/>
            </c:ext>
          </c:extLst>
        </c:ser>
        <c:dLbls>
          <c:showLegendKey val="0"/>
          <c:showVal val="0"/>
          <c:showCatName val="0"/>
          <c:showSerName val="0"/>
          <c:showPercent val="0"/>
          <c:showBubbleSize val="0"/>
        </c:dLbls>
        <c:gapWidth val="75"/>
        <c:overlap val="100"/>
        <c:axId val="205586432"/>
        <c:axId val="209396864"/>
      </c:barChart>
      <c:lineChart>
        <c:grouping val="standard"/>
        <c:varyColors val="0"/>
        <c:ser>
          <c:idx val="2"/>
          <c:order val="2"/>
          <c:tx>
            <c:v>Autonomía Financiera</c:v>
          </c:tx>
          <c:marker>
            <c:symbol val="none"/>
          </c:marker>
          <c:val>
            <c:numRef>
              <c:f>'Ratios - Gráficos'!$E$23:$U$23</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4-9E45-43B1-827E-BBA756864948}"/>
            </c:ext>
          </c:extLst>
        </c:ser>
        <c:dLbls>
          <c:showLegendKey val="0"/>
          <c:showVal val="0"/>
          <c:showCatName val="0"/>
          <c:showSerName val="0"/>
          <c:showPercent val="0"/>
          <c:showBubbleSize val="0"/>
        </c:dLbls>
        <c:marker val="1"/>
        <c:smooth val="0"/>
        <c:axId val="205586432"/>
        <c:axId val="209396864"/>
      </c:lineChart>
      <c:lineChart>
        <c:grouping val="standard"/>
        <c:varyColors val="0"/>
        <c:ser>
          <c:idx val="3"/>
          <c:order val="3"/>
          <c:tx>
            <c:v>Apalancamiento</c:v>
          </c:tx>
          <c:marker>
            <c:symbol val="none"/>
          </c:marker>
          <c:val>
            <c:numRef>
              <c:f>'Ratios - Gráficos'!$E$21:$U$21</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5-9E45-43B1-827E-BBA756864948}"/>
            </c:ext>
          </c:extLst>
        </c:ser>
        <c:ser>
          <c:idx val="4"/>
          <c:order val="4"/>
          <c:tx>
            <c:v>Solvencia</c:v>
          </c:tx>
          <c:marker>
            <c:symbol val="none"/>
          </c:marker>
          <c:val>
            <c:numRef>
              <c:f>'Ratios - Gráficos'!$E$20:$U$20</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6-9E45-43B1-827E-BBA756864948}"/>
            </c:ext>
          </c:extLst>
        </c:ser>
        <c:dLbls>
          <c:showLegendKey val="0"/>
          <c:showVal val="0"/>
          <c:showCatName val="0"/>
          <c:showSerName val="0"/>
          <c:showPercent val="0"/>
          <c:showBubbleSize val="0"/>
        </c:dLbls>
        <c:marker val="1"/>
        <c:smooth val="0"/>
        <c:axId val="205586944"/>
        <c:axId val="209397440"/>
      </c:lineChart>
      <c:catAx>
        <c:axId val="205586432"/>
        <c:scaling>
          <c:orientation val="minMax"/>
        </c:scaling>
        <c:delete val="0"/>
        <c:axPos val="b"/>
        <c:numFmt formatCode="General" sourceLinked="1"/>
        <c:majorTickMark val="none"/>
        <c:minorTickMark val="none"/>
        <c:tickLblPos val="nextTo"/>
        <c:crossAx val="209396864"/>
        <c:crosses val="autoZero"/>
        <c:auto val="1"/>
        <c:lblAlgn val="ctr"/>
        <c:lblOffset val="100"/>
        <c:noMultiLvlLbl val="0"/>
      </c:catAx>
      <c:valAx>
        <c:axId val="209396864"/>
        <c:scaling>
          <c:orientation val="minMax"/>
        </c:scaling>
        <c:delete val="0"/>
        <c:axPos val="l"/>
        <c:majorGridlines/>
        <c:numFmt formatCode="0%" sourceLinked="1"/>
        <c:majorTickMark val="cross"/>
        <c:minorTickMark val="none"/>
        <c:tickLblPos val="nextTo"/>
        <c:crossAx val="205586432"/>
        <c:crosses val="autoZero"/>
        <c:crossBetween val="between"/>
      </c:valAx>
      <c:valAx>
        <c:axId val="209397440"/>
        <c:scaling>
          <c:orientation val="minMax"/>
        </c:scaling>
        <c:delete val="0"/>
        <c:axPos val="r"/>
        <c:numFmt formatCode="#,##0.0" sourceLinked="0"/>
        <c:majorTickMark val="out"/>
        <c:minorTickMark val="none"/>
        <c:tickLblPos val="nextTo"/>
        <c:crossAx val="205586944"/>
        <c:crosses val="max"/>
        <c:crossBetween val="between"/>
      </c:valAx>
      <c:catAx>
        <c:axId val="205586944"/>
        <c:scaling>
          <c:orientation val="minMax"/>
        </c:scaling>
        <c:delete val="1"/>
        <c:axPos val="b"/>
        <c:majorTickMark val="out"/>
        <c:minorTickMark val="none"/>
        <c:tickLblPos val="none"/>
        <c:crossAx val="209397440"/>
        <c:crosses val="autoZero"/>
        <c:auto val="1"/>
        <c:lblAlgn val="ctr"/>
        <c:lblOffset val="100"/>
        <c:noMultiLvlLbl val="0"/>
      </c:catAx>
      <c:spPr>
        <a:gradFill>
          <a:gsLst>
            <a:gs pos="0">
              <a:srgbClr val="FFFF99"/>
            </a:gs>
            <a:gs pos="78000">
              <a:srgbClr val="FFFF99"/>
            </a:gs>
            <a:gs pos="100000">
              <a:srgbClr val="D1C39F"/>
            </a:gs>
          </a:gsLst>
          <a:lin ang="5400000" scaled="0"/>
        </a:gradFill>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effectLst>
          <a:outerShdw blurRad="63500" sx="102000" sy="102000" algn="ctr" rotWithShape="0">
            <a:prstClr val="black">
              <a:alpha val="40000"/>
            </a:prstClr>
          </a:outerShdw>
        </a:effectLst>
      </c:spPr>
    </c:plotArea>
    <c:legend>
      <c:legendPos val="b"/>
      <c:overlay val="0"/>
    </c:legend>
    <c:plotVisOnly val="1"/>
    <c:dispBlanksAs val="span"/>
    <c:showDLblsOverMax val="0"/>
  </c:chart>
  <c:spPr>
    <a:noFill/>
    <a:ln>
      <a:noFill/>
    </a:ln>
    <a:effectLst>
      <a:outerShdw blurRad="63500" sx="102000" sy="102000" algn="ctr" rotWithShape="0">
        <a:prstClr val="black">
          <a:alpha val="40000"/>
        </a:prstClr>
      </a:outerShdw>
    </a:effectLst>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Liquidez</a:t>
            </a:r>
          </a:p>
        </c:rich>
      </c:tx>
      <c:overlay val="0"/>
    </c:title>
    <c:autoTitleDeleted val="0"/>
    <c:plotArea>
      <c:layout/>
      <c:lineChart>
        <c:grouping val="standard"/>
        <c:varyColors val="0"/>
        <c:ser>
          <c:idx val="1"/>
          <c:order val="0"/>
          <c:tx>
            <c:v>Liquidez</c:v>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Gráficos'!$E$33:$U$33</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0-9088-4D4B-B759-3872653DC1DF}"/>
            </c:ext>
          </c:extLst>
        </c:ser>
        <c:ser>
          <c:idx val="2"/>
          <c:order val="1"/>
          <c:tx>
            <c:v>Prueba ácida</c:v>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Gráficos'!$E$34:$U$34</c:f>
              <c:numCache>
                <c:formatCode>#,##0.00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9088-4D4B-B759-3872653DC1DF}"/>
            </c:ext>
          </c:extLst>
        </c:ser>
        <c:dLbls>
          <c:showLegendKey val="0"/>
          <c:showVal val="0"/>
          <c:showCatName val="0"/>
          <c:showSerName val="0"/>
          <c:showPercent val="0"/>
          <c:showBubbleSize val="0"/>
        </c:dLbls>
        <c:marker val="1"/>
        <c:smooth val="0"/>
        <c:axId val="205587968"/>
        <c:axId val="195732032"/>
      </c:lineChart>
      <c:catAx>
        <c:axId val="205587968"/>
        <c:scaling>
          <c:orientation val="minMax"/>
        </c:scaling>
        <c:delete val="0"/>
        <c:axPos val="b"/>
        <c:numFmt formatCode="General" sourceLinked="1"/>
        <c:majorTickMark val="none"/>
        <c:minorTickMark val="none"/>
        <c:tickLblPos val="nextTo"/>
        <c:txPr>
          <a:bodyPr rot="-2700000"/>
          <a:lstStyle/>
          <a:p>
            <a:pPr>
              <a:defRPr/>
            </a:pPr>
            <a:endParaRPr lang="es-ES"/>
          </a:p>
        </c:txPr>
        <c:crossAx val="195732032"/>
        <c:crosses val="autoZero"/>
        <c:auto val="1"/>
        <c:lblAlgn val="ctr"/>
        <c:lblOffset val="100"/>
        <c:noMultiLvlLbl val="0"/>
      </c:catAx>
      <c:valAx>
        <c:axId val="195732032"/>
        <c:scaling>
          <c:orientation val="minMax"/>
          <c:max val="3.5"/>
          <c:min val="1"/>
        </c:scaling>
        <c:delete val="0"/>
        <c:axPos val="l"/>
        <c:majorGridlines/>
        <c:numFmt formatCode="#,##0.00" sourceLinked="0"/>
        <c:majorTickMark val="none"/>
        <c:minorTickMark val="none"/>
        <c:tickLblPos val="low"/>
        <c:spPr>
          <a:ln w="9525">
            <a:noFill/>
          </a:ln>
        </c:spPr>
        <c:crossAx val="205587968"/>
        <c:crosses val="autoZero"/>
        <c:crossBetween val="between"/>
        <c:majorUnit val="0.5"/>
        <c:minorUnit val="0.1"/>
      </c:val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a:t>
            </a:r>
          </a:p>
        </c:rich>
      </c:tx>
      <c:overlay val="0"/>
    </c:title>
    <c:autoTitleDeleted val="0"/>
    <c:plotArea>
      <c:layout/>
      <c:lineChart>
        <c:grouping val="standard"/>
        <c:varyColors val="0"/>
        <c:ser>
          <c:idx val="1"/>
          <c:order val="0"/>
          <c:tx>
            <c:strRef>
              <c:f>'Ratios - Gráficos'!$B$156</c:f>
              <c:strCache>
                <c:ptCount val="1"/>
                <c:pt idx="0">
                  <c:v>Ventas totales</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Gráficos'!$E$156:$U$156</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0-C5AD-4DB5-8855-B479112D41D4}"/>
            </c:ext>
          </c:extLst>
        </c:ser>
        <c:ser>
          <c:idx val="2"/>
          <c:order val="1"/>
          <c:tx>
            <c:strRef>
              <c:f>'Ratios - Gráficos'!$B$157</c:f>
              <c:strCache>
                <c:ptCount val="1"/>
                <c:pt idx="0">
                  <c:v>Coste de ventas</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Gráficos'!$E$157:$U$157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C5AD-4DB5-8855-B479112D41D4}"/>
            </c:ext>
          </c:extLst>
        </c:ser>
        <c:ser>
          <c:idx val="3"/>
          <c:order val="2"/>
          <c:tx>
            <c:strRef>
              <c:f>'Ratios - Gráficos'!$B$158</c:f>
              <c:strCache>
                <c:ptCount val="1"/>
                <c:pt idx="0">
                  <c:v>EBITDA</c:v>
                </c:pt>
              </c:strCache>
            </c:strRef>
          </c:tx>
          <c:marker>
            <c:symbol val="none"/>
          </c:marker>
          <c:val>
            <c:numRef>
              <c:f>'Ratios - Gráficos'!$E$158:$U$158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2-C5AD-4DB5-8855-B479112D41D4}"/>
            </c:ext>
          </c:extLst>
        </c:ser>
        <c:dLbls>
          <c:showLegendKey val="0"/>
          <c:showVal val="0"/>
          <c:showCatName val="0"/>
          <c:showSerName val="0"/>
          <c:showPercent val="0"/>
          <c:showBubbleSize val="0"/>
        </c:dLbls>
        <c:marker val="1"/>
        <c:smooth val="0"/>
        <c:axId val="205590016"/>
        <c:axId val="195733760"/>
      </c:lineChart>
      <c:lineChart>
        <c:grouping val="standard"/>
        <c:varyColors val="0"/>
        <c:ser>
          <c:idx val="0"/>
          <c:order val="3"/>
          <c:tx>
            <c:strRef>
              <c:f>'Ratios - Gráficos'!$B$29</c:f>
              <c:strCache>
                <c:ptCount val="1"/>
                <c:pt idx="0">
                  <c:v>EBITDA / Ventas totales</c:v>
                </c:pt>
              </c:strCache>
            </c:strRef>
          </c:tx>
          <c:marker>
            <c:symbol val="none"/>
          </c:marker>
          <c:val>
            <c:numRef>
              <c:f>'Ratios - Gráficos'!$E$29:$U$29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3-C5AD-4DB5-8855-B479112D41D4}"/>
            </c:ext>
          </c:extLst>
        </c:ser>
        <c:dLbls>
          <c:showLegendKey val="0"/>
          <c:showVal val="0"/>
          <c:showCatName val="0"/>
          <c:showSerName val="0"/>
          <c:showPercent val="0"/>
          <c:showBubbleSize val="0"/>
        </c:dLbls>
        <c:marker val="1"/>
        <c:smooth val="0"/>
        <c:axId val="205652480"/>
        <c:axId val="195734336"/>
      </c:lineChart>
      <c:catAx>
        <c:axId val="205590016"/>
        <c:scaling>
          <c:orientation val="minMax"/>
        </c:scaling>
        <c:delete val="0"/>
        <c:axPos val="b"/>
        <c:numFmt formatCode="General" sourceLinked="1"/>
        <c:majorTickMark val="none"/>
        <c:minorTickMark val="none"/>
        <c:tickLblPos val="nextTo"/>
        <c:crossAx val="195733760"/>
        <c:crosses val="autoZero"/>
        <c:auto val="1"/>
        <c:lblAlgn val="ctr"/>
        <c:lblOffset val="100"/>
        <c:noMultiLvlLbl val="0"/>
      </c:catAx>
      <c:valAx>
        <c:axId val="195733760"/>
        <c:scaling>
          <c:orientation val="minMax"/>
        </c:scaling>
        <c:delete val="0"/>
        <c:axPos val="l"/>
        <c:majorGridlines/>
        <c:numFmt formatCode="#,##0" sourceLinked="0"/>
        <c:majorTickMark val="none"/>
        <c:minorTickMark val="none"/>
        <c:tickLblPos val="nextTo"/>
        <c:spPr>
          <a:ln w="9525">
            <a:noFill/>
          </a:ln>
        </c:spPr>
        <c:crossAx val="205590016"/>
        <c:crosses val="autoZero"/>
        <c:crossBetween val="between"/>
      </c:valAx>
      <c:valAx>
        <c:axId val="195734336"/>
        <c:scaling>
          <c:orientation val="minMax"/>
        </c:scaling>
        <c:delete val="0"/>
        <c:axPos val="r"/>
        <c:numFmt formatCode="0%" sourceLinked="1"/>
        <c:majorTickMark val="out"/>
        <c:minorTickMark val="none"/>
        <c:tickLblPos val="nextTo"/>
        <c:crossAx val="205652480"/>
        <c:crosses val="max"/>
        <c:crossBetween val="between"/>
      </c:valAx>
      <c:catAx>
        <c:axId val="205652480"/>
        <c:scaling>
          <c:orientation val="minMax"/>
        </c:scaling>
        <c:delete val="1"/>
        <c:axPos val="b"/>
        <c:majorTickMark val="out"/>
        <c:minorTickMark val="none"/>
        <c:tickLblPos val="none"/>
        <c:crossAx val="195734336"/>
        <c:crosses val="autoZero"/>
        <c:auto val="1"/>
        <c:lblAlgn val="ctr"/>
        <c:lblOffset val="100"/>
        <c:noMultiLvlLbl val="0"/>
      </c:cat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Cash-Flow</a:t>
            </a:r>
          </a:p>
        </c:rich>
      </c:tx>
      <c:overlay val="0"/>
    </c:title>
    <c:autoTitleDeleted val="0"/>
    <c:plotArea>
      <c:layout/>
      <c:lineChart>
        <c:grouping val="standard"/>
        <c:varyColors val="0"/>
        <c:ser>
          <c:idx val="2"/>
          <c:order val="0"/>
          <c:tx>
            <c:strRef>
              <c:f>'Cash Flow'!$B$22</c:f>
              <c:strCache>
                <c:ptCount val="1"/>
                <c:pt idx="0">
                  <c:v>Cash Flow Libre</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Gráficos'!$E$162:$U$162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0-FB49-4CEA-9F04-1B88D8912F6B}"/>
            </c:ext>
          </c:extLst>
        </c:ser>
        <c:ser>
          <c:idx val="0"/>
          <c:order val="1"/>
          <c:tx>
            <c:strRef>
              <c:f>'Cash Flow'!$B$31</c:f>
              <c:strCache>
                <c:ptCount val="1"/>
                <c:pt idx="0">
                  <c:v>Equity Cash Flow</c:v>
                </c:pt>
              </c:strCache>
            </c:strRef>
          </c:tx>
          <c:marker>
            <c:symbol val="none"/>
          </c:marker>
          <c:val>
            <c:numRef>
              <c:f>'Ratios - Gráficos'!$E$163:$U$163</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FB49-4CEA-9F04-1B88D8912F6B}"/>
            </c:ext>
          </c:extLst>
        </c:ser>
        <c:ser>
          <c:idx val="1"/>
          <c:order val="2"/>
          <c:tx>
            <c:strRef>
              <c:f>'Cash Flow'!$B$34</c:f>
              <c:strCache>
                <c:ptCount val="1"/>
                <c:pt idx="0">
                  <c:v>CASH FLOW NETO</c:v>
                </c:pt>
              </c:strCache>
            </c:strRef>
          </c:tx>
          <c:marker>
            <c:symbol val="none"/>
          </c:marker>
          <c:val>
            <c:numRef>
              <c:f>'Ratios - Gráficos'!$E$164:$U$164</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2-FB49-4CEA-9F04-1B88D8912F6B}"/>
            </c:ext>
          </c:extLst>
        </c:ser>
        <c:dLbls>
          <c:showLegendKey val="0"/>
          <c:showVal val="0"/>
          <c:showCatName val="0"/>
          <c:showSerName val="0"/>
          <c:showPercent val="0"/>
          <c:showBubbleSize val="0"/>
        </c:dLbls>
        <c:marker val="1"/>
        <c:smooth val="0"/>
        <c:axId val="205653504"/>
        <c:axId val="195736640"/>
      </c:lineChart>
      <c:catAx>
        <c:axId val="205653504"/>
        <c:scaling>
          <c:orientation val="minMax"/>
        </c:scaling>
        <c:delete val="0"/>
        <c:axPos val="b"/>
        <c:numFmt formatCode="General" sourceLinked="1"/>
        <c:majorTickMark val="none"/>
        <c:minorTickMark val="none"/>
        <c:tickLblPos val="low"/>
        <c:crossAx val="195736640"/>
        <c:crosses val="autoZero"/>
        <c:auto val="1"/>
        <c:lblAlgn val="ctr"/>
        <c:lblOffset val="100"/>
        <c:tickMarkSkip val="1"/>
        <c:noMultiLvlLbl val="0"/>
      </c:catAx>
      <c:valAx>
        <c:axId val="195736640"/>
        <c:scaling>
          <c:orientation val="minMax"/>
        </c:scaling>
        <c:delete val="0"/>
        <c:axPos val="l"/>
        <c:majorGridlines/>
        <c:numFmt formatCode="#,##0" sourceLinked="0"/>
        <c:majorTickMark val="none"/>
        <c:minorTickMark val="none"/>
        <c:tickLblPos val="nextTo"/>
        <c:spPr>
          <a:ln w="9525">
            <a:noFill/>
          </a:ln>
        </c:spPr>
        <c:crossAx val="205653504"/>
        <c:crossesAt val="1"/>
        <c:crossBetween val="between"/>
      </c:val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Activo corriente</a:t>
            </a:r>
          </a:p>
        </c:rich>
      </c:tx>
      <c:overlay val="0"/>
    </c:title>
    <c:autoTitleDeleted val="0"/>
    <c:plotArea>
      <c:layout/>
      <c:lineChart>
        <c:grouping val="standard"/>
        <c:varyColors val="0"/>
        <c:ser>
          <c:idx val="1"/>
          <c:order val="0"/>
          <c:tx>
            <c:strRef>
              <c:f>'Ratios - Gráficos'!$B$142</c:f>
              <c:strCache>
                <c:ptCount val="1"/>
                <c:pt idx="0">
                  <c:v>Deudores</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Gráficos'!$E$142:$U$142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0-300E-4E1B-8FA5-FDF857149902}"/>
            </c:ext>
          </c:extLst>
        </c:ser>
        <c:ser>
          <c:idx val="2"/>
          <c:order val="1"/>
          <c:tx>
            <c:strRef>
              <c:f>'Ratios - Gráficos'!$B$143</c:f>
              <c:strCache>
                <c:ptCount val="1"/>
                <c:pt idx="0">
                  <c:v>Existencias</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Gráficos'!$E$143:$U$143</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300E-4E1B-8FA5-FDF857149902}"/>
            </c:ext>
          </c:extLst>
        </c:ser>
        <c:ser>
          <c:idx val="3"/>
          <c:order val="2"/>
          <c:tx>
            <c:strRef>
              <c:f>'Ratios - Gráficos'!$B$144</c:f>
              <c:strCache>
                <c:ptCount val="1"/>
                <c:pt idx="0">
                  <c:v>Tesorería</c:v>
                </c:pt>
              </c:strCache>
            </c:strRef>
          </c:tx>
          <c:marker>
            <c:symbol val="none"/>
          </c:marker>
          <c:val>
            <c:numRef>
              <c:f>'Ratios - Gráficos'!$E$144:$U$144</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2-300E-4E1B-8FA5-FDF857149902}"/>
            </c:ext>
          </c:extLst>
        </c:ser>
        <c:ser>
          <c:idx val="0"/>
          <c:order val="3"/>
          <c:tx>
            <c:strRef>
              <c:f>'Ratios - Gráficos'!$B$145</c:f>
              <c:strCache>
                <c:ptCount val="1"/>
                <c:pt idx="0">
                  <c:v>Inversiones Fras. A cp</c:v>
                </c:pt>
              </c:strCache>
            </c:strRef>
          </c:tx>
          <c:marker>
            <c:symbol val="none"/>
          </c:marker>
          <c:val>
            <c:numRef>
              <c:f>'Ratios - Gráficos'!$E$145:$U$145</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3-300E-4E1B-8FA5-FDF857149902}"/>
            </c:ext>
          </c:extLst>
        </c:ser>
        <c:dLbls>
          <c:showLegendKey val="0"/>
          <c:showVal val="0"/>
          <c:showCatName val="0"/>
          <c:showSerName val="0"/>
          <c:showPercent val="0"/>
          <c:showBubbleSize val="0"/>
        </c:dLbls>
        <c:marker val="1"/>
        <c:smooth val="0"/>
        <c:axId val="205654528"/>
        <c:axId val="195738368"/>
      </c:lineChart>
      <c:catAx>
        <c:axId val="205654528"/>
        <c:scaling>
          <c:orientation val="minMax"/>
        </c:scaling>
        <c:delete val="0"/>
        <c:axPos val="b"/>
        <c:numFmt formatCode="General" sourceLinked="1"/>
        <c:majorTickMark val="none"/>
        <c:minorTickMark val="none"/>
        <c:tickLblPos val="nextTo"/>
        <c:crossAx val="195738368"/>
        <c:crosses val="autoZero"/>
        <c:auto val="1"/>
        <c:lblAlgn val="ctr"/>
        <c:lblOffset val="100"/>
        <c:noMultiLvlLbl val="0"/>
      </c:catAx>
      <c:valAx>
        <c:axId val="195738368"/>
        <c:scaling>
          <c:orientation val="minMax"/>
        </c:scaling>
        <c:delete val="0"/>
        <c:axPos val="l"/>
        <c:majorGridlines/>
        <c:numFmt formatCode="#,##0" sourceLinked="0"/>
        <c:majorTickMark val="none"/>
        <c:minorTickMark val="none"/>
        <c:tickLblPos val="nextTo"/>
        <c:spPr>
          <a:ln w="9525">
            <a:noFill/>
          </a:ln>
        </c:spPr>
        <c:crossAx val="205654528"/>
        <c:crosses val="autoZero"/>
        <c:crossBetween val="between"/>
      </c:val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Pasivo</a:t>
            </a:r>
          </a:p>
        </c:rich>
      </c:tx>
      <c:overlay val="0"/>
    </c:title>
    <c:autoTitleDeleted val="0"/>
    <c:plotArea>
      <c:layout/>
      <c:lineChart>
        <c:grouping val="standard"/>
        <c:varyColors val="0"/>
        <c:ser>
          <c:idx val="1"/>
          <c:order val="0"/>
          <c:tx>
            <c:strRef>
              <c:f>'Ratios - Gráficos'!$B$150</c:f>
              <c:strCache>
                <c:ptCount val="1"/>
                <c:pt idx="0">
                  <c:v>FFPP  </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Gráficos'!$E$150:$U$150</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0-857E-4F11-9B55-4CF1BFC553B3}"/>
            </c:ext>
          </c:extLst>
        </c:ser>
        <c:ser>
          <c:idx val="2"/>
          <c:order val="1"/>
          <c:tx>
            <c:strRef>
              <c:f>'Ratios - Gráficos'!$B$152</c:f>
              <c:strCache>
                <c:ptCount val="1"/>
                <c:pt idx="0">
                  <c:v>Deuda a LP</c:v>
                </c:pt>
              </c:strCache>
            </c:strRef>
          </c:tx>
          <c:marker>
            <c:symbol val="none"/>
          </c:marker>
          <c:cat>
            <c:strRef>
              <c:f>'Ratios - Gráficos'!$E$10:$U$10</c:f>
              <c:strCache>
                <c:ptCount val="17"/>
                <c:pt idx="0">
                  <c:v>0</c:v>
                </c:pt>
                <c:pt idx="1">
                  <c:v>1E</c:v>
                </c:pt>
                <c:pt idx="2">
                  <c:v>2E</c:v>
                </c:pt>
                <c:pt idx="3">
                  <c:v>3E</c:v>
                </c:pt>
                <c:pt idx="4">
                  <c:v>4E</c:v>
                </c:pt>
                <c:pt idx="5">
                  <c:v>5E</c:v>
                </c:pt>
                <c:pt idx="6">
                  <c:v>6E</c:v>
                </c:pt>
                <c:pt idx="7">
                  <c:v>7E</c:v>
                </c:pt>
                <c:pt idx="8">
                  <c:v>8E</c:v>
                </c:pt>
                <c:pt idx="9">
                  <c:v>9E</c:v>
                </c:pt>
                <c:pt idx="10">
                  <c:v>10E</c:v>
                </c:pt>
                <c:pt idx="11">
                  <c:v>11E</c:v>
                </c:pt>
                <c:pt idx="12">
                  <c:v>12E</c:v>
                </c:pt>
                <c:pt idx="13">
                  <c:v>13E</c:v>
                </c:pt>
                <c:pt idx="14">
                  <c:v>14E</c:v>
                </c:pt>
                <c:pt idx="15">
                  <c:v>15E</c:v>
                </c:pt>
                <c:pt idx="16">
                  <c:v>16E</c:v>
                </c:pt>
              </c:strCache>
            </c:strRef>
          </c:cat>
          <c:val>
            <c:numRef>
              <c:f>'Ratios - Gráficos'!$E$152:$U$152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1-857E-4F11-9B55-4CF1BFC553B3}"/>
            </c:ext>
          </c:extLst>
        </c:ser>
        <c:ser>
          <c:idx val="3"/>
          <c:order val="2"/>
          <c:tx>
            <c:strRef>
              <c:f>'Ratios - Gráficos'!$B$153</c:f>
              <c:strCache>
                <c:ptCount val="1"/>
                <c:pt idx="0">
                  <c:v>Deuda a CP</c:v>
                </c:pt>
              </c:strCache>
            </c:strRef>
          </c:tx>
          <c:marker>
            <c:symbol val="none"/>
          </c:marker>
          <c:val>
            <c:numRef>
              <c:f>'Ratios - Gráficos'!$E$153:$U$153</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2-857E-4F11-9B55-4CF1BFC553B3}"/>
            </c:ext>
          </c:extLst>
        </c:ser>
        <c:ser>
          <c:idx val="0"/>
          <c:order val="3"/>
          <c:tx>
            <c:strRef>
              <c:f>'Ratios - Gráficos'!$B$154</c:f>
              <c:strCache>
                <c:ptCount val="1"/>
                <c:pt idx="0">
                  <c:v>Proveedores</c:v>
                </c:pt>
              </c:strCache>
            </c:strRef>
          </c:tx>
          <c:marker>
            <c:symbol val="none"/>
          </c:marker>
          <c:val>
            <c:numRef>
              <c:f>'Ratios - Gráficos'!$E$154:$U$154</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xmlns:c16r2="http://schemas.microsoft.com/office/drawing/2015/06/chart">
            <c:ext xmlns:c16="http://schemas.microsoft.com/office/drawing/2014/chart" uri="{C3380CC4-5D6E-409C-BE32-E72D297353CC}">
              <c16:uniqueId val="{00000003-857E-4F11-9B55-4CF1BFC553B3}"/>
            </c:ext>
          </c:extLst>
        </c:ser>
        <c:dLbls>
          <c:showLegendKey val="0"/>
          <c:showVal val="0"/>
          <c:showCatName val="0"/>
          <c:showSerName val="0"/>
          <c:showPercent val="0"/>
          <c:showBubbleSize val="0"/>
        </c:dLbls>
        <c:marker val="1"/>
        <c:smooth val="0"/>
        <c:axId val="205893632"/>
        <c:axId val="209609856"/>
      </c:lineChart>
      <c:catAx>
        <c:axId val="205893632"/>
        <c:scaling>
          <c:orientation val="minMax"/>
        </c:scaling>
        <c:delete val="0"/>
        <c:axPos val="b"/>
        <c:numFmt formatCode="General" sourceLinked="1"/>
        <c:majorTickMark val="none"/>
        <c:minorTickMark val="none"/>
        <c:tickLblPos val="nextTo"/>
        <c:crossAx val="209609856"/>
        <c:crosses val="autoZero"/>
        <c:auto val="1"/>
        <c:lblAlgn val="ctr"/>
        <c:lblOffset val="100"/>
        <c:noMultiLvlLbl val="0"/>
      </c:catAx>
      <c:valAx>
        <c:axId val="209609856"/>
        <c:scaling>
          <c:orientation val="minMax"/>
        </c:scaling>
        <c:delete val="0"/>
        <c:axPos val="l"/>
        <c:majorGridlines/>
        <c:numFmt formatCode="#,##0" sourceLinked="0"/>
        <c:majorTickMark val="none"/>
        <c:minorTickMark val="none"/>
        <c:tickLblPos val="nextTo"/>
        <c:spPr>
          <a:ln w="9525">
            <a:noFill/>
          </a:ln>
        </c:spPr>
        <c:crossAx val="205893632"/>
        <c:crosses val="autoZero"/>
        <c:crossBetween val="between"/>
      </c:valAx>
      <c:spPr>
        <a:gradFill>
          <a:gsLst>
            <a:gs pos="0">
              <a:srgbClr val="FFFFCC"/>
            </a:gs>
            <a:gs pos="77000">
              <a:srgbClr val="FFFF99"/>
            </a:gs>
            <a:gs pos="100000">
              <a:srgbClr val="D1C39F"/>
            </a:gs>
          </a:gsLst>
          <a:lin ang="5400000" scaled="0"/>
        </a:gradFill>
      </c:spPr>
    </c:plotArea>
    <c:legend>
      <c:legendPos val="b"/>
      <c:overlay val="0"/>
    </c:legend>
    <c:plotVisOnly val="1"/>
    <c:dispBlanksAs val="gap"/>
    <c:showDLblsOverMax val="0"/>
  </c:chart>
  <c:spPr>
    <a:noFill/>
    <a:ln>
      <a:noFill/>
    </a:ln>
    <a:effectLst>
      <a:outerShdw blurRad="63500" sx="102000" sy="102000" algn="ctr" rotWithShape="0">
        <a:prstClr val="black">
          <a:alpha val="40000"/>
        </a:prstClr>
      </a:outerShdw>
    </a:effectLst>
    <a:scene3d>
      <a:camera prst="orthographicFront"/>
      <a:lightRig rig="threePt" dir="t"/>
    </a:scene3d>
    <a:sp3d>
      <a:bevelB w="165100" prst="coolSlant"/>
    </a:sp3d>
  </c:sp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fmlaLink="'Ratios BDE'!$T$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2897188</xdr:colOff>
      <xdr:row>3</xdr:row>
      <xdr:rowOff>119063</xdr:rowOff>
    </xdr:to>
    <xdr:pic>
      <xdr:nvPicPr>
        <xdr:cNvPr id="4" name="3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3024188" cy="59531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38100</xdr:rowOff>
        </xdr:from>
        <xdr:to>
          <xdr:col>6</xdr:col>
          <xdr:colOff>1943100</xdr:colOff>
          <xdr:row>7</xdr:row>
          <xdr:rowOff>352425</xdr:rowOff>
        </xdr:to>
        <xdr:sp macro="" textlink="">
          <xdr:nvSpPr>
            <xdr:cNvPr id="3075" name="Check Box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¿Dispone de, al menos, tres ejercicios documentados con cuentas presentadas en el Registro?</a:t>
              </a:r>
            </a:p>
          </xdr:txBody>
        </xdr:sp>
        <xdr:clientData/>
      </xdr:twoCellAnchor>
    </mc:Choice>
    <mc:Fallback/>
  </mc:AlternateContent>
  <xdr:twoCellAnchor editAs="oneCell">
    <xdr:from>
      <xdr:col>0</xdr:col>
      <xdr:colOff>0</xdr:colOff>
      <xdr:row>0</xdr:row>
      <xdr:rowOff>1</xdr:rowOff>
    </xdr:from>
    <xdr:to>
      <xdr:col>5</xdr:col>
      <xdr:colOff>2247900</xdr:colOff>
      <xdr:row>2</xdr:row>
      <xdr:rowOff>114301</xdr:rowOff>
    </xdr:to>
    <xdr:pic>
      <xdr:nvPicPr>
        <xdr:cNvPr id="4" name="3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
          <a:ext cx="3600450" cy="685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228600</xdr:colOff>
          <xdr:row>0</xdr:row>
          <xdr:rowOff>0</xdr:rowOff>
        </xdr:from>
        <xdr:to>
          <xdr:col>41</xdr:col>
          <xdr:colOff>295275</xdr:colOff>
          <xdr:row>0</xdr:row>
          <xdr:rowOff>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6</xdr:col>
      <xdr:colOff>342900</xdr:colOff>
      <xdr:row>3</xdr:row>
      <xdr:rowOff>0</xdr:rowOff>
    </xdr:to>
    <xdr:pic>
      <xdr:nvPicPr>
        <xdr:cNvPr id="6" name="5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2962275" cy="600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114300</xdr:colOff>
      <xdr:row>3</xdr:row>
      <xdr:rowOff>0</xdr:rowOff>
    </xdr:to>
    <xdr:pic>
      <xdr:nvPicPr>
        <xdr:cNvPr id="4" name="3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3048000" cy="600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9525</xdr:colOff>
      <xdr:row>4</xdr:row>
      <xdr:rowOff>19050</xdr:rowOff>
    </xdr:to>
    <xdr:pic>
      <xdr:nvPicPr>
        <xdr:cNvPr id="3" name="2 Image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3133725" cy="581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64293</xdr:colOff>
      <xdr:row>41</xdr:row>
      <xdr:rowOff>61913</xdr:rowOff>
    </xdr:from>
    <xdr:to>
      <xdr:col>10</xdr:col>
      <xdr:colOff>676274</xdr:colOff>
      <xdr:row>58</xdr:row>
      <xdr:rowOff>154781</xdr:rowOff>
    </xdr:to>
    <xdr:graphicFrame macro="">
      <xdr:nvGraphicFramePr>
        <xdr:cNvPr id="3" name="2 Gráfico">
          <a:extLst>
            <a:ext uri="{FF2B5EF4-FFF2-40B4-BE49-F238E27FC236}">
              <a16:creationId xmlns=""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81754</xdr:colOff>
      <xdr:row>41</xdr:row>
      <xdr:rowOff>67469</xdr:rowOff>
    </xdr:from>
    <xdr:to>
      <xdr:col>3</xdr:col>
      <xdr:colOff>647697</xdr:colOff>
      <xdr:row>59</xdr:row>
      <xdr:rowOff>2381</xdr:rowOff>
    </xdr:to>
    <xdr:graphicFrame macro="">
      <xdr:nvGraphicFramePr>
        <xdr:cNvPr id="5" name="4 Gráfico">
          <a:extLst>
            <a:ext uri="{FF2B5EF4-FFF2-40B4-BE49-F238E27FC236}">
              <a16:creationId xmlns=""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38100</xdr:colOff>
      <xdr:row>41</xdr:row>
      <xdr:rowOff>109536</xdr:rowOff>
    </xdr:from>
    <xdr:to>
      <xdr:col>29</xdr:col>
      <xdr:colOff>76200</xdr:colOff>
      <xdr:row>59</xdr:row>
      <xdr:rowOff>38100</xdr:rowOff>
    </xdr:to>
    <xdr:graphicFrame macro="">
      <xdr:nvGraphicFramePr>
        <xdr:cNvPr id="7" name="6 Gráfico">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26192</xdr:colOff>
      <xdr:row>63</xdr:row>
      <xdr:rowOff>73818</xdr:rowOff>
    </xdr:from>
    <xdr:to>
      <xdr:col>3</xdr:col>
      <xdr:colOff>714375</xdr:colOff>
      <xdr:row>81</xdr:row>
      <xdr:rowOff>33336</xdr:rowOff>
    </xdr:to>
    <xdr:graphicFrame macro="">
      <xdr:nvGraphicFramePr>
        <xdr:cNvPr id="9" name="8 Gráfico">
          <a:extLst>
            <a:ext uri="{FF2B5EF4-FFF2-40B4-BE49-F238E27FC236}">
              <a16:creationId xmlns=""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46037</xdr:colOff>
      <xdr:row>63</xdr:row>
      <xdr:rowOff>65088</xdr:rowOff>
    </xdr:from>
    <xdr:to>
      <xdr:col>10</xdr:col>
      <xdr:colOff>666749</xdr:colOff>
      <xdr:row>81</xdr:row>
      <xdr:rowOff>0</xdr:rowOff>
    </xdr:to>
    <xdr:graphicFrame macro="">
      <xdr:nvGraphicFramePr>
        <xdr:cNvPr id="10" name="9 Gráfico">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57151</xdr:colOff>
      <xdr:row>84</xdr:row>
      <xdr:rowOff>114299</xdr:rowOff>
    </xdr:from>
    <xdr:to>
      <xdr:col>3</xdr:col>
      <xdr:colOff>733425</xdr:colOff>
      <xdr:row>102</xdr:row>
      <xdr:rowOff>90486</xdr:rowOff>
    </xdr:to>
    <xdr:graphicFrame macro="">
      <xdr:nvGraphicFramePr>
        <xdr:cNvPr id="11" name="10 Gráfico">
          <a:extLst>
            <a:ext uri="{FF2B5EF4-FFF2-40B4-BE49-F238E27FC236}">
              <a16:creationId xmlns=""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43657</xdr:colOff>
      <xdr:row>84</xdr:row>
      <xdr:rowOff>110330</xdr:rowOff>
    </xdr:from>
    <xdr:to>
      <xdr:col>10</xdr:col>
      <xdr:colOff>690562</xdr:colOff>
      <xdr:row>102</xdr:row>
      <xdr:rowOff>71436</xdr:rowOff>
    </xdr:to>
    <xdr:graphicFrame macro="">
      <xdr:nvGraphicFramePr>
        <xdr:cNvPr id="12" name="11 Gráfico">
          <a:extLst>
            <a:ext uri="{FF2B5EF4-FFF2-40B4-BE49-F238E27FC236}">
              <a16:creationId xmlns=""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9</xdr:col>
          <xdr:colOff>704850</xdr:colOff>
          <xdr:row>0</xdr:row>
          <xdr:rowOff>0</xdr:rowOff>
        </xdr:from>
        <xdr:to>
          <xdr:col>15</xdr:col>
          <xdr:colOff>0</xdr:colOff>
          <xdr:row>0</xdr:row>
          <xdr:rowOff>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0</xdr:row>
          <xdr:rowOff>9525</xdr:rowOff>
        </xdr:from>
        <xdr:to>
          <xdr:col>2</xdr:col>
          <xdr:colOff>1285875</xdr:colOff>
          <xdr:row>2</xdr:row>
          <xdr:rowOff>142875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3.bin"/><Relationship Id="rId5" Type="http://schemas.openxmlformats.org/officeDocument/2006/relationships/image" Target="../media/image2.png"/><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5:B37"/>
  <sheetViews>
    <sheetView tabSelected="1" zoomScale="120" zoomScaleNormal="120" workbookViewId="0">
      <selection activeCell="B7" sqref="B7"/>
    </sheetView>
  </sheetViews>
  <sheetFormatPr baseColWidth="10" defaultColWidth="11.42578125" defaultRowHeight="12.75" x14ac:dyDescent="0.2"/>
  <cols>
    <col min="1" max="1" width="1.85546875" style="501" customWidth="1"/>
    <col min="2" max="2" width="101.5703125" style="501" customWidth="1"/>
    <col min="3" max="16384" width="11.42578125" style="501"/>
  </cols>
  <sheetData>
    <row r="5" spans="2:2" ht="13.5" thickBot="1" x14ac:dyDescent="0.25"/>
    <row r="6" spans="2:2" x14ac:dyDescent="0.2">
      <c r="B6" s="507" t="s">
        <v>272</v>
      </c>
    </row>
    <row r="7" spans="2:2" ht="13.5" thickBot="1" x14ac:dyDescent="0.25">
      <c r="B7" s="508" t="s">
        <v>261</v>
      </c>
    </row>
    <row r="9" spans="2:2" ht="13.5" thickBot="1" x14ac:dyDescent="0.25"/>
    <row r="10" spans="2:2" ht="25.5" x14ac:dyDescent="0.2">
      <c r="B10" s="502" t="s">
        <v>264</v>
      </c>
    </row>
    <row r="11" spans="2:2" x14ac:dyDescent="0.2">
      <c r="B11" s="503" t="s">
        <v>233</v>
      </c>
    </row>
    <row r="12" spans="2:2" x14ac:dyDescent="0.2">
      <c r="B12" s="503" t="s">
        <v>244</v>
      </c>
    </row>
    <row r="13" spans="2:2" x14ac:dyDescent="0.2">
      <c r="B13" s="512" t="s">
        <v>278</v>
      </c>
    </row>
    <row r="14" spans="2:2" ht="25.5" customHeight="1" x14ac:dyDescent="0.2">
      <c r="B14" s="503" t="s">
        <v>245</v>
      </c>
    </row>
    <row r="15" spans="2:2" ht="18" customHeight="1" x14ac:dyDescent="0.2">
      <c r="B15" s="504" t="s">
        <v>262</v>
      </c>
    </row>
    <row r="16" spans="2:2" ht="38.25" x14ac:dyDescent="0.2">
      <c r="B16" s="505" t="s">
        <v>263</v>
      </c>
    </row>
    <row r="17" spans="2:2" ht="57.75" customHeight="1" x14ac:dyDescent="0.2">
      <c r="B17" s="505" t="s">
        <v>271</v>
      </c>
    </row>
    <row r="18" spans="2:2" ht="25.5" x14ac:dyDescent="0.2">
      <c r="B18" s="505" t="s">
        <v>234</v>
      </c>
    </row>
    <row r="19" spans="2:2" x14ac:dyDescent="0.2">
      <c r="B19" s="504"/>
    </row>
    <row r="20" spans="2:2" x14ac:dyDescent="0.2">
      <c r="B20" s="505" t="s">
        <v>235</v>
      </c>
    </row>
    <row r="21" spans="2:2" x14ac:dyDescent="0.2">
      <c r="B21" s="503"/>
    </row>
    <row r="22" spans="2:2" ht="25.5" x14ac:dyDescent="0.2">
      <c r="B22" s="505" t="s">
        <v>265</v>
      </c>
    </row>
    <row r="23" spans="2:2" x14ac:dyDescent="0.2">
      <c r="B23" s="504"/>
    </row>
    <row r="24" spans="2:2" ht="38.25" x14ac:dyDescent="0.2">
      <c r="B24" s="505" t="s">
        <v>266</v>
      </c>
    </row>
    <row r="25" spans="2:2" x14ac:dyDescent="0.2">
      <c r="B25" s="504"/>
    </row>
    <row r="26" spans="2:2" x14ac:dyDescent="0.2">
      <c r="B26" s="505" t="s">
        <v>236</v>
      </c>
    </row>
    <row r="27" spans="2:2" x14ac:dyDescent="0.2">
      <c r="B27" s="504"/>
    </row>
    <row r="28" spans="2:2" x14ac:dyDescent="0.2">
      <c r="B28" s="505" t="s">
        <v>267</v>
      </c>
    </row>
    <row r="29" spans="2:2" x14ac:dyDescent="0.2">
      <c r="B29" s="504"/>
    </row>
    <row r="30" spans="2:2" ht="25.5" x14ac:dyDescent="0.2">
      <c r="B30" s="505" t="s">
        <v>237</v>
      </c>
    </row>
    <row r="31" spans="2:2" x14ac:dyDescent="0.2">
      <c r="B31" s="504"/>
    </row>
    <row r="32" spans="2:2" ht="25.5" x14ac:dyDescent="0.2">
      <c r="B32" s="505" t="s">
        <v>268</v>
      </c>
    </row>
    <row r="33" spans="2:2" x14ac:dyDescent="0.2">
      <c r="B33" s="504"/>
    </row>
    <row r="34" spans="2:2" x14ac:dyDescent="0.2">
      <c r="B34" s="505" t="s">
        <v>269</v>
      </c>
    </row>
    <row r="35" spans="2:2" x14ac:dyDescent="0.2">
      <c r="B35" s="504"/>
    </row>
    <row r="36" spans="2:2" ht="25.5" x14ac:dyDescent="0.2">
      <c r="B36" s="505" t="s">
        <v>270</v>
      </c>
    </row>
    <row r="37" spans="2:2" ht="13.5" thickBot="1" x14ac:dyDescent="0.25">
      <c r="B37" s="506"/>
    </row>
  </sheetData>
  <sheetProtection password="C678" sheet="1" objects="1" scenarios="1"/>
  <pageMargins left="0.17" right="0.17" top="0.51" bottom="0.74803149606299213" header="0.31496062992125984" footer="0.31496062992125984"/>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B1:AP174"/>
  <sheetViews>
    <sheetView showZeros="0" zoomScaleNormal="100" workbookViewId="0">
      <pane ySplit="11" topLeftCell="A98" activePane="bottomLeft" state="frozen"/>
      <selection pane="bottomLeft" activeCell="G3" sqref="G3"/>
    </sheetView>
  </sheetViews>
  <sheetFormatPr baseColWidth="10" defaultColWidth="11.42578125" defaultRowHeight="12.75" outlineLevelRow="1" outlineLevelCol="1" x14ac:dyDescent="0.2"/>
  <cols>
    <col min="1" max="1" width="1.42578125" style="4" customWidth="1"/>
    <col min="2" max="2" width="3.7109375" style="4" customWidth="1"/>
    <col min="3" max="4" width="1.85546875" style="4" customWidth="1"/>
    <col min="5" max="5" width="11.42578125" style="4"/>
    <col min="6" max="6" width="34" style="4" customWidth="1"/>
    <col min="7" max="7" width="34.28515625" style="4" customWidth="1"/>
    <col min="8" max="9" width="18.7109375" style="4" customWidth="1"/>
    <col min="10" max="10" width="7.28515625" style="26" customWidth="1"/>
    <col min="11" max="11" width="18.7109375" style="4" customWidth="1"/>
    <col min="12" max="12" width="6.42578125" style="26" bestFit="1" customWidth="1"/>
    <col min="13" max="13" width="18.7109375" style="4" customWidth="1"/>
    <col min="14" max="14" width="6.42578125" style="26" bestFit="1" customWidth="1"/>
    <col min="15" max="15" width="18.7109375" style="4" customWidth="1"/>
    <col min="16" max="16" width="6.42578125" style="26" bestFit="1" customWidth="1"/>
    <col min="17" max="17" width="18.7109375" style="4" customWidth="1"/>
    <col min="18" max="18" width="6.42578125" style="26" bestFit="1" customWidth="1"/>
    <col min="19" max="19" width="18.7109375" style="4" customWidth="1"/>
    <col min="20" max="20" width="6.42578125" style="26" bestFit="1" customWidth="1"/>
    <col min="21" max="21" width="18.7109375" style="4" customWidth="1"/>
    <col min="22" max="22" width="6.42578125" style="26" bestFit="1" customWidth="1"/>
    <col min="23" max="23" width="11.42578125" style="4" customWidth="1"/>
    <col min="24" max="24" width="6.42578125" style="26" bestFit="1" customWidth="1"/>
    <col min="25" max="25" width="11.42578125" style="4" customWidth="1"/>
    <col min="26" max="26" width="6.42578125" style="26" bestFit="1" customWidth="1"/>
    <col min="27" max="27" width="11.42578125" style="4" customWidth="1"/>
    <col min="28" max="28" width="6.42578125" style="26" bestFit="1" customWidth="1"/>
    <col min="29" max="29" width="11.42578125" style="4" customWidth="1" outlineLevel="1"/>
    <col min="30" max="30" width="6.42578125" style="26" bestFit="1" customWidth="1" outlineLevel="1"/>
    <col min="31" max="31" width="11.42578125" style="4" customWidth="1" outlineLevel="1"/>
    <col min="32" max="32" width="6.42578125" style="26" bestFit="1" customWidth="1" outlineLevel="1"/>
    <col min="33" max="33" width="11.42578125" style="4" customWidth="1" outlineLevel="1"/>
    <col min="34" max="34" width="6.42578125" style="26" bestFit="1" customWidth="1" outlineLevel="1"/>
    <col min="35" max="35" width="11.42578125" style="4" customWidth="1" outlineLevel="1"/>
    <col min="36" max="36" width="6.42578125" style="26" bestFit="1" customWidth="1" outlineLevel="1"/>
    <col min="37" max="37" width="11.42578125" style="4" customWidth="1" outlineLevel="1"/>
    <col min="38" max="38" width="6.42578125" style="26" bestFit="1" customWidth="1" outlineLevel="1"/>
    <col min="39" max="39" width="11.42578125" style="4" customWidth="1" outlineLevel="1"/>
    <col min="40" max="40" width="6.42578125" style="26" bestFit="1" customWidth="1" outlineLevel="1"/>
    <col min="41" max="41" width="11.42578125" style="4" customWidth="1" outlineLevel="1"/>
    <col min="42" max="42" width="6.42578125" style="26" bestFit="1" customWidth="1" outlineLevel="1"/>
    <col min="43" max="63" width="11.42578125" style="4" customWidth="1"/>
    <col min="64" max="16384" width="11.42578125" style="4"/>
  </cols>
  <sheetData>
    <row r="1" spans="2:42" s="55" customFormat="1" ht="24.6" customHeight="1" x14ac:dyDescent="0.25">
      <c r="B1" s="1"/>
      <c r="H1" s="500" t="str">
        <f>IF(H62=H166,"","Activo NO igual a Pasivo")</f>
        <v/>
      </c>
      <c r="I1" s="500" t="str">
        <f>IF(I62=I166,"","Activo NO igual a Pasivo")</f>
        <v/>
      </c>
      <c r="J1" s="25"/>
      <c r="K1" s="500" t="str">
        <f>IF(K62=K166,"","Activo NO igual a Pasivo")</f>
        <v/>
      </c>
      <c r="L1" s="25"/>
      <c r="M1" s="500" t="str">
        <f>IF(M62=M166,"","Activo NO igual a Pasivo")</f>
        <v/>
      </c>
      <c r="N1" s="25"/>
      <c r="O1" s="500" t="str">
        <f>IF(O62=O166,"","Activo NO igual a Pasivo")</f>
        <v/>
      </c>
      <c r="P1" s="25"/>
      <c r="Q1" s="500" t="str">
        <f>IF(Q62=Q166,"","Activo NO igual a Pasivo")</f>
        <v/>
      </c>
      <c r="R1" s="25"/>
      <c r="S1" s="500" t="str">
        <f>IF(S62=S166,"","Activo NO igual a Pasivo")</f>
        <v/>
      </c>
      <c r="T1" s="25"/>
      <c r="U1" s="500" t="str">
        <f>IF(U62=U166,"","Activo NO igual a Pasivo")</f>
        <v/>
      </c>
      <c r="V1" s="25"/>
      <c r="W1" s="500" t="str">
        <f>IF(W62=W166,"","Activo NO igual a Pasivo")</f>
        <v/>
      </c>
      <c r="X1" s="25"/>
      <c r="Y1" s="500" t="str">
        <f>IF(Y62=Y166,"","Activo NO igual a Pasivo")</f>
        <v/>
      </c>
      <c r="Z1" s="25"/>
      <c r="AA1" s="500" t="str">
        <f>IF(AA62=AA166,"","Activo NO igual a Pasivo")</f>
        <v/>
      </c>
      <c r="AB1" s="25"/>
      <c r="AC1" s="500" t="str">
        <f>IF(AC62=AC166,"","Activo NO igual a Pasivo")</f>
        <v/>
      </c>
      <c r="AD1" s="25"/>
      <c r="AE1" s="500" t="str">
        <f>IF(AE62=AE166,"","Activo NO igual a Pasivo")</f>
        <v/>
      </c>
      <c r="AF1" s="25"/>
      <c r="AG1" s="500" t="str">
        <f>IF(AG62=AG166,"","Activo NO igual a Pasivo")</f>
        <v/>
      </c>
      <c r="AH1" s="25"/>
      <c r="AI1" s="500" t="str">
        <f>IF(AI62=AI166,"","Activo NO igual a Pasivo")</f>
        <v/>
      </c>
      <c r="AJ1" s="25"/>
      <c r="AK1" s="500" t="str">
        <f>IF(AK62=AK166,"","Activo NO igual a Pasivo")</f>
        <v/>
      </c>
      <c r="AL1" s="25"/>
      <c r="AM1" s="500" t="str">
        <f>IF(AM62=AM166,"","Activo NO igual a Pasivo")</f>
        <v/>
      </c>
      <c r="AN1" s="25"/>
      <c r="AO1" s="500" t="str">
        <f>IF(AO62=AO166,"","Activo NO igual a Pasivo")</f>
        <v/>
      </c>
      <c r="AP1" s="25"/>
    </row>
    <row r="2" spans="2:42" s="55" customFormat="1" ht="21" customHeight="1" outlineLevel="1" x14ac:dyDescent="0.25">
      <c r="B2" s="1"/>
      <c r="H2" s="539" t="str">
        <f>IF(H88='Cta Rdos'!H85,"","Resultado Cta Rdos difiere de Resultado en balance")</f>
        <v/>
      </c>
      <c r="I2" s="539" t="str">
        <f>IF(I88='Cta Rdos'!I85,"","Resultado Cta Rdos difiere de Resultado en balance")</f>
        <v/>
      </c>
      <c r="J2" s="25"/>
      <c r="K2" s="539" t="str">
        <f>IF(K88='Cta Rdos'!K85,"","Resultado Cta Rdos difiere de Resultado en balance")</f>
        <v/>
      </c>
      <c r="L2" s="25"/>
      <c r="M2" s="539" t="str">
        <f>IF(M88='Cta Rdos'!M85,"","Resultado Cta Rdos difiere de Resultado en balance")</f>
        <v/>
      </c>
      <c r="N2" s="25"/>
      <c r="O2" s="539" t="str">
        <f>IF(O88='Cta Rdos'!O85,"","Resultado Cta Rdos difiere de Resultado en balance")</f>
        <v/>
      </c>
      <c r="P2" s="25"/>
      <c r="Q2" s="539" t="str">
        <f>IF(Q88='Cta Rdos'!Q85,"","Resultado Cta Rdos difiere de Resultado en balance")</f>
        <v/>
      </c>
      <c r="R2" s="25"/>
      <c r="S2" s="539" t="str">
        <f>IF(S88='Cta Rdos'!S85,"","Resultado Cta Rdos difiere de Resultado en balance")</f>
        <v/>
      </c>
      <c r="T2" s="25"/>
      <c r="U2" s="539" t="str">
        <f>IF(U88='Cta Rdos'!U85,"","Resultado Cta Rdos difiere de Resultado en balance")</f>
        <v/>
      </c>
      <c r="V2" s="25"/>
      <c r="W2" s="539" t="str">
        <f>IF(W88='Cta Rdos'!W85,"","Resultado Cta Rdos difiere de Resultado en balance")</f>
        <v/>
      </c>
      <c r="X2" s="25"/>
      <c r="Y2" s="539" t="str">
        <f>IF(Y88='Cta Rdos'!Y85,"","Resultado Cta Rdos difiere de Resultado en balance")</f>
        <v/>
      </c>
      <c r="Z2" s="25"/>
      <c r="AA2" s="539" t="str">
        <f>IF(AA88='Cta Rdos'!AA85,"","Resultado Cta Rdos difiere de Resultado en balance")</f>
        <v/>
      </c>
      <c r="AB2" s="25"/>
      <c r="AC2" s="539" t="str">
        <f>IF(AC88='Cta Rdos'!AC85,"","Resultado Cta Rdos difiere de Resultado en balance")</f>
        <v/>
      </c>
      <c r="AD2" s="25"/>
      <c r="AE2" s="539" t="str">
        <f>IF(AE88='Cta Rdos'!AE85,"","Resultado Cta Rdos difiere de Resultado en balance")</f>
        <v/>
      </c>
      <c r="AF2" s="25"/>
      <c r="AG2" s="539" t="str">
        <f>IF(AG88='Cta Rdos'!AG85,"","Resultado Cta Rdos difiere de Resultado en balance")</f>
        <v/>
      </c>
      <c r="AH2" s="25"/>
      <c r="AI2" s="539" t="str">
        <f>IF(AI88='Cta Rdos'!AI85,"","Resultado Cta Rdos difiere de Resultado en balance")</f>
        <v/>
      </c>
      <c r="AJ2" s="25"/>
      <c r="AK2" s="539" t="str">
        <f>IF(AK88='Cta Rdos'!AK85,"","Resultado Cta Rdos difiere de Resultado en balance")</f>
        <v/>
      </c>
      <c r="AL2" s="25"/>
      <c r="AM2" s="539" t="str">
        <f>IF(AM88='Cta Rdos'!AM85,"","Resultado Cta Rdos difiere de Resultado en balance")</f>
        <v/>
      </c>
      <c r="AN2" s="25"/>
      <c r="AO2" s="539" t="str">
        <f>IF(AO88='Cta Rdos'!AO85,"","Resultado Cta Rdos difiere de Resultado en balance")</f>
        <v/>
      </c>
      <c r="AP2" s="25"/>
    </row>
    <row r="3" spans="2:42" s="55" customFormat="1" ht="22.15" customHeight="1" outlineLevel="1" x14ac:dyDescent="0.25">
      <c r="B3" s="1"/>
      <c r="H3" s="539"/>
      <c r="I3" s="539"/>
      <c r="J3" s="25"/>
      <c r="K3" s="539"/>
      <c r="L3" s="25"/>
      <c r="M3" s="539"/>
      <c r="N3" s="25"/>
      <c r="O3" s="539"/>
      <c r="P3" s="25"/>
      <c r="Q3" s="539"/>
      <c r="R3" s="25"/>
      <c r="S3" s="539"/>
      <c r="T3" s="25"/>
      <c r="U3" s="539"/>
      <c r="V3" s="25"/>
      <c r="W3" s="539"/>
      <c r="X3" s="25"/>
      <c r="Y3" s="539"/>
      <c r="Z3" s="25"/>
      <c r="AA3" s="539"/>
      <c r="AB3" s="25"/>
      <c r="AC3" s="539"/>
      <c r="AD3" s="25"/>
      <c r="AE3" s="539"/>
      <c r="AF3" s="25"/>
      <c r="AG3" s="539"/>
      <c r="AH3" s="25"/>
      <c r="AI3" s="539"/>
      <c r="AJ3" s="25"/>
      <c r="AK3" s="539"/>
      <c r="AL3" s="25"/>
      <c r="AM3" s="539"/>
      <c r="AN3" s="25"/>
      <c r="AO3" s="539"/>
      <c r="AP3" s="25"/>
    </row>
    <row r="4" spans="2:42" s="55" customFormat="1" ht="15.75" outlineLevel="1" x14ac:dyDescent="0.25">
      <c r="B4" s="531" t="s">
        <v>51</v>
      </c>
      <c r="C4" s="532"/>
      <c r="D4" s="532"/>
      <c r="E4" s="532"/>
      <c r="F4" s="535"/>
      <c r="G4" s="536"/>
      <c r="I4" s="499" t="str">
        <f>IF(AND('Ratios BDE'!T1=TRUE,Balances!I62=0,Balances!H62=0),"Atención: Faltan por cumplimentar los ejercicios cerrados "&amp;Balances!I9&amp;" y "&amp;Balances!H9,IF(AND('Ratios BDE'!T1=TRUE,Balances!I62=0,Balances!H62&gt;0),"Atención: Faltan por cumplimentar el ejercicio cerrado "&amp;Balances!I9,IF(AND('Ratios BDE'!T1=TRUE,Balances!I62&gt;0,Balances!H62=0),"Atención: Faltan por cumplimentar el ejercicio cerrado "&amp;Balances!H9,"")))</f>
        <v/>
      </c>
      <c r="J4" s="25"/>
      <c r="L4" s="25"/>
      <c r="N4" s="25"/>
      <c r="P4" s="25"/>
      <c r="R4" s="25"/>
      <c r="T4" s="25"/>
      <c r="V4" s="25"/>
      <c r="X4" s="25"/>
      <c r="Z4" s="25"/>
      <c r="AB4" s="25"/>
      <c r="AD4" s="25"/>
      <c r="AF4" s="25"/>
      <c r="AH4" s="25"/>
      <c r="AJ4" s="25"/>
      <c r="AL4" s="25"/>
      <c r="AN4" s="25"/>
      <c r="AP4" s="25"/>
    </row>
    <row r="5" spans="2:42" s="55" customFormat="1" ht="15.75" outlineLevel="1" x14ac:dyDescent="0.25">
      <c r="B5" s="20" t="s">
        <v>135</v>
      </c>
      <c r="C5" s="21"/>
      <c r="D5" s="21"/>
      <c r="E5" s="21"/>
      <c r="F5" s="522"/>
      <c r="G5" s="523"/>
      <c r="I5" s="499" t="str">
        <f>IF(OR(K62=0,M62=0,O62=0,Q62=0),"Atención: Faltan por cumplimentar ejercicios previsionales (indicador rojo bajo el ejercicio)","")</f>
        <v>Atención: Faltan por cumplimentar ejercicios previsionales (indicador rojo bajo el ejercicio)</v>
      </c>
      <c r="J5" s="25"/>
      <c r="L5" s="25"/>
      <c r="N5" s="25"/>
      <c r="P5" s="25"/>
      <c r="R5" s="25"/>
      <c r="T5" s="25"/>
      <c r="V5" s="25"/>
      <c r="X5" s="25"/>
      <c r="Z5" s="25"/>
      <c r="AB5" s="25"/>
      <c r="AD5" s="25"/>
      <c r="AF5" s="25"/>
      <c r="AH5" s="25"/>
      <c r="AJ5" s="25"/>
      <c r="AL5" s="25"/>
      <c r="AN5" s="25"/>
      <c r="AP5" s="25"/>
    </row>
    <row r="6" spans="2:42" ht="15.75" outlineLevel="1" x14ac:dyDescent="0.25">
      <c r="B6" s="533" t="s">
        <v>228</v>
      </c>
      <c r="C6" s="534"/>
      <c r="D6" s="534"/>
      <c r="E6" s="534"/>
      <c r="F6" s="537"/>
      <c r="G6" s="538"/>
    </row>
    <row r="7" spans="2:42" ht="15.75" outlineLevel="1" x14ac:dyDescent="0.25">
      <c r="B7" s="524" t="s">
        <v>229</v>
      </c>
      <c r="C7" s="525"/>
      <c r="D7" s="525"/>
      <c r="E7" s="525"/>
      <c r="F7" s="526" t="s">
        <v>232</v>
      </c>
      <c r="G7" s="527"/>
      <c r="H7" s="511" t="str">
        <f>IF(H166=0,"",IF(H169="","Cumplimentar empleo",""))</f>
        <v/>
      </c>
      <c r="I7" s="511" t="str">
        <f>IF(I166=0,"",IF(I169="","Cumplimentar empleo",""))</f>
        <v/>
      </c>
      <c r="K7" s="511" t="str">
        <f>IF(K166=0,"",IF(K169="","Cumplimentar empleo",""))</f>
        <v/>
      </c>
      <c r="M7" s="511" t="str">
        <f>IF(M166=0,"",IF(M169="","Cumplimentar empleo",""))</f>
        <v/>
      </c>
      <c r="O7" s="511" t="str">
        <f>IF(O166=0,"",IF(O169="","Cumplimentar empleo",""))</f>
        <v/>
      </c>
      <c r="Q7" s="511" t="str">
        <f>IF(Q166=0,"",IF(Q169="","Cumplimentar empleo",""))</f>
        <v/>
      </c>
      <c r="S7" s="511" t="str">
        <f>IF(S166=0,"",IF(S169="","Cumplimentar empleo",""))</f>
        <v/>
      </c>
      <c r="U7" s="511" t="str">
        <f>IF(U166=0,"",IF(U169="","Cumplimentar empleo",""))</f>
        <v/>
      </c>
      <c r="W7" s="511" t="str">
        <f>IF(W166=0,"",IF(W169="","Cumplimentar empleo",""))</f>
        <v/>
      </c>
      <c r="Y7" s="511" t="str">
        <f>IF(Y166=0,"",IF(Y169="","Cumplimentar empleo",""))</f>
        <v/>
      </c>
      <c r="AA7" s="511" t="str">
        <f>IF(AA166=0,"",IF(AA169="","Cumplimentar empleo",""))</f>
        <v/>
      </c>
      <c r="AC7" s="511" t="str">
        <f>IF(AC166=0,"",IF(AC169="","Cumplimentar empleo",""))</f>
        <v/>
      </c>
      <c r="AE7" s="511" t="str">
        <f>IF(AE166=0,"",IF(AE169="","Cumplimentar empleo",""))</f>
        <v/>
      </c>
      <c r="AG7" s="511" t="str">
        <f>IF(AG166=0,"",IF(AG169="","Cumplimentar empleo",""))</f>
        <v/>
      </c>
      <c r="AI7" s="511" t="str">
        <f>IF(AI166=0,"",IF(AI169="","Cumplimentar empleo",""))</f>
        <v/>
      </c>
      <c r="AK7" s="511" t="str">
        <f>IF(AK166=0,"",IF(AK169="","Cumplimentar empleo",""))</f>
        <v/>
      </c>
      <c r="AM7" s="511" t="str">
        <f>IF(AM166=0,"",IF(AM169="","Cumplimentar empleo",""))</f>
        <v/>
      </c>
      <c r="AO7" s="511" t="str">
        <f>IF(AO166=0,"",IF(AO169="","Cumplimentar empleo",""))</f>
        <v/>
      </c>
    </row>
    <row r="8" spans="2:42" ht="48" customHeight="1" outlineLevel="1" x14ac:dyDescent="0.2">
      <c r="B8" s="518" t="s">
        <v>136</v>
      </c>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row>
    <row r="9" spans="2:42" s="2" customFormat="1" ht="15.75" x14ac:dyDescent="0.25">
      <c r="B9" s="519" t="s">
        <v>0</v>
      </c>
      <c r="C9" s="520"/>
      <c r="D9" s="520"/>
      <c r="E9" s="520"/>
      <c r="F9" s="520"/>
      <c r="G9" s="521"/>
      <c r="H9" s="16">
        <f>+I9-1</f>
        <v>-1</v>
      </c>
      <c r="I9" s="513">
        <f>+F6</f>
        <v>0</v>
      </c>
      <c r="J9" s="514"/>
      <c r="K9" s="513" t="str">
        <f>$I$9+1&amp;"E"</f>
        <v>1E</v>
      </c>
      <c r="L9" s="514"/>
      <c r="M9" s="513" t="str">
        <f>$I$9+2&amp;"E"</f>
        <v>2E</v>
      </c>
      <c r="N9" s="514"/>
      <c r="O9" s="513" t="str">
        <f>$I$9+3&amp;"E"</f>
        <v>3E</v>
      </c>
      <c r="P9" s="514"/>
      <c r="Q9" s="513" t="str">
        <f>$I$9+4&amp;"E"</f>
        <v>4E</v>
      </c>
      <c r="R9" s="514"/>
      <c r="S9" s="513" t="str">
        <f>$I$9+5&amp;"E"</f>
        <v>5E</v>
      </c>
      <c r="T9" s="514"/>
      <c r="U9" s="513" t="str">
        <f>$I$9+6&amp;"E"</f>
        <v>6E</v>
      </c>
      <c r="V9" s="514"/>
      <c r="W9" s="513" t="str">
        <f>$I$9+7&amp;"E"</f>
        <v>7E</v>
      </c>
      <c r="X9" s="514"/>
      <c r="Y9" s="513" t="str">
        <f>$I$9+8&amp;"E"</f>
        <v>8E</v>
      </c>
      <c r="Z9" s="514"/>
      <c r="AA9" s="513" t="str">
        <f>$I$9+9&amp;"E"</f>
        <v>9E</v>
      </c>
      <c r="AB9" s="514"/>
      <c r="AC9" s="513" t="str">
        <f>$I$9+10&amp;"E"</f>
        <v>10E</v>
      </c>
      <c r="AD9" s="514"/>
      <c r="AE9" s="513" t="str">
        <f>$I$9+11&amp;"E"</f>
        <v>11E</v>
      </c>
      <c r="AF9" s="514"/>
      <c r="AG9" s="513" t="str">
        <f>$I$9+12&amp;"E"</f>
        <v>12E</v>
      </c>
      <c r="AH9" s="514"/>
      <c r="AI9" s="513" t="str">
        <f>$I$9+13&amp;"E"</f>
        <v>13E</v>
      </c>
      <c r="AJ9" s="514"/>
      <c r="AK9" s="513" t="str">
        <f>$I$9+14&amp;"E"</f>
        <v>14E</v>
      </c>
      <c r="AL9" s="514"/>
      <c r="AM9" s="513" t="str">
        <f>$I$9+15&amp;"E"</f>
        <v>15E</v>
      </c>
      <c r="AN9" s="514"/>
      <c r="AO9" s="513" t="str">
        <f>$I$9+16&amp;"E"</f>
        <v>16E</v>
      </c>
      <c r="AP9" s="515"/>
    </row>
    <row r="10" spans="2:42" x14ac:dyDescent="0.2">
      <c r="B10" s="11"/>
      <c r="C10" s="10"/>
      <c r="D10" s="10"/>
      <c r="E10" s="10"/>
      <c r="F10" s="10"/>
      <c r="G10" s="10"/>
      <c r="H10" s="23" t="s">
        <v>137</v>
      </c>
      <c r="I10" s="24" t="s">
        <v>137</v>
      </c>
      <c r="J10" s="27" t="s">
        <v>138</v>
      </c>
      <c r="K10" s="24" t="s">
        <v>137</v>
      </c>
      <c r="L10" s="27" t="s">
        <v>138</v>
      </c>
      <c r="M10" s="24" t="s">
        <v>137</v>
      </c>
      <c r="N10" s="27" t="s">
        <v>138</v>
      </c>
      <c r="O10" s="24" t="s">
        <v>137</v>
      </c>
      <c r="P10" s="27" t="s">
        <v>138</v>
      </c>
      <c r="Q10" s="24" t="s">
        <v>137</v>
      </c>
      <c r="R10" s="27" t="s">
        <v>138</v>
      </c>
      <c r="S10" s="24" t="s">
        <v>137</v>
      </c>
      <c r="T10" s="27" t="s">
        <v>138</v>
      </c>
      <c r="U10" s="24" t="s">
        <v>137</v>
      </c>
      <c r="V10" s="27" t="s">
        <v>138</v>
      </c>
      <c r="W10" s="24" t="s">
        <v>137</v>
      </c>
      <c r="X10" s="27" t="s">
        <v>138</v>
      </c>
      <c r="Y10" s="24" t="s">
        <v>137</v>
      </c>
      <c r="Z10" s="27" t="s">
        <v>138</v>
      </c>
      <c r="AA10" s="24" t="s">
        <v>137</v>
      </c>
      <c r="AB10" s="27" t="s">
        <v>138</v>
      </c>
      <c r="AC10" s="24" t="s">
        <v>137</v>
      </c>
      <c r="AD10" s="27" t="s">
        <v>138</v>
      </c>
      <c r="AE10" s="24" t="s">
        <v>137</v>
      </c>
      <c r="AF10" s="27" t="s">
        <v>138</v>
      </c>
      <c r="AG10" s="24" t="s">
        <v>137</v>
      </c>
      <c r="AH10" s="27" t="s">
        <v>138</v>
      </c>
      <c r="AI10" s="24" t="s">
        <v>137</v>
      </c>
      <c r="AJ10" s="27" t="s">
        <v>138</v>
      </c>
      <c r="AK10" s="24" t="s">
        <v>137</v>
      </c>
      <c r="AL10" s="27" t="s">
        <v>138</v>
      </c>
      <c r="AM10" s="24" t="s">
        <v>137</v>
      </c>
      <c r="AN10" s="27" t="s">
        <v>138</v>
      </c>
      <c r="AO10" s="24" t="s">
        <v>137</v>
      </c>
      <c r="AP10" s="31" t="s">
        <v>138</v>
      </c>
    </row>
    <row r="11" spans="2:42" ht="6.75" customHeight="1" x14ac:dyDescent="0.2">
      <c r="B11" s="13"/>
      <c r="C11" s="13"/>
      <c r="D11" s="13"/>
      <c r="E11" s="13"/>
      <c r="F11" s="13"/>
      <c r="G11" s="13"/>
      <c r="H11" s="14"/>
      <c r="I11" s="14"/>
      <c r="J11" s="28"/>
      <c r="K11" s="33"/>
      <c r="L11" s="28"/>
      <c r="M11" s="33"/>
      <c r="N11" s="28"/>
      <c r="O11" s="33"/>
      <c r="P11" s="28"/>
      <c r="Q11" s="33"/>
      <c r="R11" s="28"/>
      <c r="S11" s="14"/>
      <c r="T11" s="28"/>
      <c r="U11" s="14"/>
      <c r="V11" s="28"/>
      <c r="W11" s="14"/>
      <c r="X11" s="28"/>
      <c r="Y11" s="14"/>
      <c r="Z11" s="28"/>
      <c r="AA11" s="14"/>
      <c r="AB11" s="28"/>
      <c r="AC11" s="14"/>
      <c r="AD11" s="28"/>
      <c r="AE11" s="14"/>
      <c r="AF11" s="28"/>
      <c r="AG11" s="14"/>
      <c r="AH11" s="28"/>
      <c r="AI11" s="14"/>
      <c r="AJ11" s="28"/>
      <c r="AK11" s="14"/>
      <c r="AL11" s="28"/>
      <c r="AM11" s="14"/>
      <c r="AN11" s="28"/>
      <c r="AO11" s="14"/>
      <c r="AP11" s="28"/>
    </row>
    <row r="12" spans="2:42" s="87" customFormat="1" ht="15.75" customHeight="1" x14ac:dyDescent="0.25">
      <c r="B12" s="81" t="s">
        <v>1</v>
      </c>
      <c r="C12" s="82"/>
      <c r="D12" s="83"/>
      <c r="E12" s="84"/>
      <c r="F12" s="84"/>
      <c r="G12" s="84"/>
      <c r="H12" s="85">
        <f>+H14+H26+H28+H30+H32+H34</f>
        <v>0</v>
      </c>
      <c r="I12" s="85">
        <f>+I14+I26+I28+I30+I32+I34</f>
        <v>0</v>
      </c>
      <c r="J12" s="86">
        <f>IF(ISNUMBER(+I12/H12-1),+I12/H12-1,0)</f>
        <v>0</v>
      </c>
      <c r="K12" s="85">
        <f>+K14+K26+K28+K30+K32+K34</f>
        <v>0</v>
      </c>
      <c r="L12" s="86">
        <f>IF(ISNUMBER(+K12/I12-1),+K12/I12-1,0)</f>
        <v>0</v>
      </c>
      <c r="M12" s="85">
        <f>+M14+M26+M28+M30+M32+M34</f>
        <v>0</v>
      </c>
      <c r="N12" s="86">
        <f>IF(ISNUMBER(+M12/K12-1),+M12/K12-1,0)</f>
        <v>0</v>
      </c>
      <c r="O12" s="85">
        <f>+O14+O26+O28+O30+O32+O34</f>
        <v>0</v>
      </c>
      <c r="P12" s="86">
        <f>IF(ISNUMBER(+O12/M12-1),+O12/M12-1,0)</f>
        <v>0</v>
      </c>
      <c r="Q12" s="85">
        <f>+Q14+Q26+Q28+Q30+Q32+Q34</f>
        <v>0</v>
      </c>
      <c r="R12" s="86">
        <f>IF(ISNUMBER(+Q12/O12-1),+Q12/O12-1,0)</f>
        <v>0</v>
      </c>
      <c r="S12" s="85">
        <f>+S14+S26+S28+S30+S32+S34</f>
        <v>0</v>
      </c>
      <c r="T12" s="86">
        <f>IF(ISNUMBER(+S12/Q12-1),+S12/Q12-1,0)</f>
        <v>0</v>
      </c>
      <c r="U12" s="85">
        <f>+U14+U26+U28+U30+U32+U34</f>
        <v>0</v>
      </c>
      <c r="V12" s="86">
        <f>IF(ISNUMBER(+U12/S12-1),+U12/S12-1,0)</f>
        <v>0</v>
      </c>
      <c r="W12" s="85">
        <f>+W14+W26+W28+W30+W32+W34</f>
        <v>0</v>
      </c>
      <c r="X12" s="86">
        <f>IF(ISNUMBER(+W12/U12-1),+W12/U12-1,0)</f>
        <v>0</v>
      </c>
      <c r="Y12" s="85">
        <f>+Y14+Y26+Y28+Y30+Y32+Y34</f>
        <v>0</v>
      </c>
      <c r="Z12" s="86">
        <f>IF(ISNUMBER(+Y12/W12-1),+Y12/W12-1,0)</f>
        <v>0</v>
      </c>
      <c r="AA12" s="85">
        <f>+AA14+AA26+AA28+AA30+AA32+AA34</f>
        <v>0</v>
      </c>
      <c r="AB12" s="86">
        <f>IF(ISNUMBER(+AA12/Y12-1),+AA12/Y12-1,0)</f>
        <v>0</v>
      </c>
      <c r="AC12" s="85">
        <f>+AC14+AC26+AC28+AC30+AC32+AC34</f>
        <v>0</v>
      </c>
      <c r="AD12" s="86">
        <f>IF(ISNUMBER(+AC12/AA12-1),+AC12/AA12-1,0)</f>
        <v>0</v>
      </c>
      <c r="AE12" s="85">
        <f>+AE14+AE26+AE28+AE30+AE32+AE34</f>
        <v>0</v>
      </c>
      <c r="AF12" s="86">
        <f>IF(ISNUMBER(+AE12/AC12-1),+AE12/AC12-1,0)</f>
        <v>0</v>
      </c>
      <c r="AG12" s="85">
        <f>+AG14+AG26+AG28+AG30+AG32+AG34</f>
        <v>0</v>
      </c>
      <c r="AH12" s="86">
        <f>IF(ISNUMBER(+AG12/AE12-1),+AG12/AE12-1,0)</f>
        <v>0</v>
      </c>
      <c r="AI12" s="85">
        <f>+AI14+AI26+AI28+AI30+AI32+AI34</f>
        <v>0</v>
      </c>
      <c r="AJ12" s="86">
        <f>IF(ISNUMBER(+AI12/AG12-1),+AI12/AG12-1,0)</f>
        <v>0</v>
      </c>
      <c r="AK12" s="85">
        <f>+AK14+AK26+AK28+AK30+AK32+AK34</f>
        <v>0</v>
      </c>
      <c r="AL12" s="86">
        <f>IF(ISNUMBER(+AK12/AI12-1),+AK12/AI12-1,0)</f>
        <v>0</v>
      </c>
      <c r="AM12" s="85">
        <f>+AM14+AM26+AM28+AM30+AM32+AM34</f>
        <v>0</v>
      </c>
      <c r="AN12" s="86">
        <f>IF(ISNUMBER(+AM12/AK12-1),+AM12/AK12-1,0)</f>
        <v>0</v>
      </c>
      <c r="AO12" s="85">
        <f>+AO14+AO26+AO28+AO30+AO32+AO34</f>
        <v>0</v>
      </c>
      <c r="AP12" s="86">
        <f>IF(ISNUMBER(+AO12/AM12-1),+AO12/AM12-1,0)</f>
        <v>0</v>
      </c>
    </row>
    <row r="13" spans="2:42" s="97" customFormat="1" ht="11.25" hidden="1" outlineLevel="1" x14ac:dyDescent="0.2">
      <c r="B13" s="88"/>
      <c r="C13" s="89"/>
      <c r="D13" s="90"/>
      <c r="E13" s="91" t="s">
        <v>140</v>
      </c>
      <c r="F13" s="92"/>
      <c r="G13" s="92"/>
      <c r="H13" s="93">
        <f>IF(ISNUMBER(+H12/H$62),+H12/H$62,0)</f>
        <v>0</v>
      </c>
      <c r="I13" s="94">
        <f>IF(ISNUMBER(+I12/I$62),+I12/I$62,0)</f>
        <v>0</v>
      </c>
      <c r="J13" s="95"/>
      <c r="K13" s="94">
        <f>IF(ISNUMBER(+K12/K$62),+K12/K$62,0)</f>
        <v>0</v>
      </c>
      <c r="L13" s="95"/>
      <c r="M13" s="94">
        <f>IF(ISNUMBER(+M12/M$62),+M12/M$62,0)</f>
        <v>0</v>
      </c>
      <c r="N13" s="95"/>
      <c r="O13" s="94">
        <f>IF(ISNUMBER(+O12/O$62),+O12/O$62,0)</f>
        <v>0</v>
      </c>
      <c r="P13" s="95"/>
      <c r="Q13" s="94">
        <f>IF(ISNUMBER(+Q12/Q$62),+Q12/Q$62,0)</f>
        <v>0</v>
      </c>
      <c r="R13" s="95"/>
      <c r="S13" s="94">
        <f>IF(ISNUMBER(+S12/S$62),+S12/S$62,0)</f>
        <v>0</v>
      </c>
      <c r="T13" s="95"/>
      <c r="U13" s="94">
        <f>IF(ISNUMBER(+U12/U$62),+U12/U$62,0)</f>
        <v>0</v>
      </c>
      <c r="V13" s="95"/>
      <c r="W13" s="94">
        <f>IF(ISNUMBER(+W12/W$62),+W12/W$62,0)</f>
        <v>0</v>
      </c>
      <c r="X13" s="95"/>
      <c r="Y13" s="94">
        <f>IF(ISNUMBER(+Y12/Y$62),+Y12/Y$62,0)</f>
        <v>0</v>
      </c>
      <c r="Z13" s="95"/>
      <c r="AA13" s="94">
        <f>IF(ISNUMBER(+AA12/AA$62),+AA12/AA$62,0)</f>
        <v>0</v>
      </c>
      <c r="AB13" s="95"/>
      <c r="AC13" s="94">
        <f>IF(ISNUMBER(+AC12/AC$62),+AC12/AC$62,0)</f>
        <v>0</v>
      </c>
      <c r="AD13" s="95"/>
      <c r="AE13" s="94">
        <f>IF(ISNUMBER(+AE12/AE$62),+AE12/AE$62,0)</f>
        <v>0</v>
      </c>
      <c r="AF13" s="95"/>
      <c r="AG13" s="94">
        <f>IF(ISNUMBER(+AG12/AG$62),+AG12/AG$62,0)</f>
        <v>0</v>
      </c>
      <c r="AH13" s="95"/>
      <c r="AI13" s="94">
        <f>IF(ISNUMBER(+AI12/AI$62),+AI12/AI$62,0)</f>
        <v>0</v>
      </c>
      <c r="AJ13" s="95"/>
      <c r="AK13" s="94">
        <f>IF(ISNUMBER(+AK12/AK$62),+AK12/AK$62,0)</f>
        <v>0</v>
      </c>
      <c r="AL13" s="95"/>
      <c r="AM13" s="94">
        <f>IF(ISNUMBER(+AM12/AM$62),+AM12/AM$62,0)</f>
        <v>0</v>
      </c>
      <c r="AN13" s="95"/>
      <c r="AO13" s="94">
        <f>IF(ISNUMBER(+AO12/AO$62),+AO12/AO$62,0)</f>
        <v>0</v>
      </c>
      <c r="AP13" s="96"/>
    </row>
    <row r="14" spans="2:42" collapsed="1" x14ac:dyDescent="0.2">
      <c r="B14" s="180"/>
      <c r="C14" s="181" t="s">
        <v>2</v>
      </c>
      <c r="D14" s="182"/>
      <c r="E14" s="183"/>
      <c r="F14" s="183"/>
      <c r="G14" s="183"/>
      <c r="H14" s="195">
        <f>+H16+H18+H20+H22+H24</f>
        <v>0</v>
      </c>
      <c r="I14" s="195">
        <f>+I16+I18+I20+I22+I24</f>
        <v>0</v>
      </c>
      <c r="J14" s="184">
        <f t="shared" ref="J14:J62" si="0">IF(ISNUMBER(+I14/H14-1),+I14/H14-1,0)</f>
        <v>0</v>
      </c>
      <c r="K14" s="195">
        <f>+K16+K18+K20+K22+K24</f>
        <v>0</v>
      </c>
      <c r="L14" s="184">
        <f t="shared" ref="L14:V62" si="1">IF(ISNUMBER(+K14/I14-1),+K14/I14-1,0)</f>
        <v>0</v>
      </c>
      <c r="M14" s="195">
        <f>+M16+M18+M20+M22+M24</f>
        <v>0</v>
      </c>
      <c r="N14" s="184">
        <f t="shared" si="1"/>
        <v>0</v>
      </c>
      <c r="O14" s="195">
        <f>+O16+O18+O20+O22+O24</f>
        <v>0</v>
      </c>
      <c r="P14" s="184">
        <f t="shared" si="1"/>
        <v>0</v>
      </c>
      <c r="Q14" s="195">
        <f>+Q16+Q18+Q20+Q22+Q24</f>
        <v>0</v>
      </c>
      <c r="R14" s="184">
        <f t="shared" si="1"/>
        <v>0</v>
      </c>
      <c r="S14" s="195">
        <f>+S16+S18+S20+S22+S24</f>
        <v>0</v>
      </c>
      <c r="T14" s="184">
        <f t="shared" si="1"/>
        <v>0</v>
      </c>
      <c r="U14" s="195">
        <f>+U16+U18+U20+U22+U24</f>
        <v>0</v>
      </c>
      <c r="V14" s="184">
        <f t="shared" si="1"/>
        <v>0</v>
      </c>
      <c r="W14" s="195">
        <f>+W16+W18+W20+W22+W24</f>
        <v>0</v>
      </c>
      <c r="X14" s="184">
        <f t="shared" ref="X14" si="2">IF(ISNUMBER(+W14/U14-1),+W14/U14-1,0)</f>
        <v>0</v>
      </c>
      <c r="Y14" s="195">
        <f>+Y16+Y18+Y20+Y22+Y24</f>
        <v>0</v>
      </c>
      <c r="Z14" s="184">
        <f t="shared" ref="Z14" si="3">IF(ISNUMBER(+Y14/W14-1),+Y14/W14-1,0)</f>
        <v>0</v>
      </c>
      <c r="AA14" s="195">
        <f>+AA16+AA18+AA20+AA22+AA24</f>
        <v>0</v>
      </c>
      <c r="AB14" s="184">
        <f t="shared" ref="AB14" si="4">IF(ISNUMBER(+AA14/Y14-1),+AA14/Y14-1,0)</f>
        <v>0</v>
      </c>
      <c r="AC14" s="195">
        <f>+AC16+AC18+AC20+AC22+AC24</f>
        <v>0</v>
      </c>
      <c r="AD14" s="184">
        <f t="shared" ref="AD14" si="5">IF(ISNUMBER(+AC14/AA14-1),+AC14/AA14-1,0)</f>
        <v>0</v>
      </c>
      <c r="AE14" s="195">
        <f>+AE16+AE18+AE20+AE22+AE24</f>
        <v>0</v>
      </c>
      <c r="AF14" s="184">
        <f t="shared" ref="AF14" si="6">IF(ISNUMBER(+AE14/AC14-1),+AE14/AC14-1,0)</f>
        <v>0</v>
      </c>
      <c r="AG14" s="195">
        <f>+AG16+AG18+AG20+AG22+AG24</f>
        <v>0</v>
      </c>
      <c r="AH14" s="184">
        <f t="shared" ref="AH14" si="7">IF(ISNUMBER(+AG14/AE14-1),+AG14/AE14-1,0)</f>
        <v>0</v>
      </c>
      <c r="AI14" s="195">
        <f>+AI16+AI18+AI20+AI22+AI24</f>
        <v>0</v>
      </c>
      <c r="AJ14" s="184">
        <f t="shared" ref="AJ14" si="8">IF(ISNUMBER(+AI14/AG14-1),+AI14/AG14-1,0)</f>
        <v>0</v>
      </c>
      <c r="AK14" s="195">
        <f>+AK16+AK18+AK20+AK22+AK24</f>
        <v>0</v>
      </c>
      <c r="AL14" s="184">
        <f t="shared" ref="AL14" si="9">IF(ISNUMBER(+AK14/AI14-1),+AK14/AI14-1,0)</f>
        <v>0</v>
      </c>
      <c r="AM14" s="195">
        <f>+AM16+AM18+AM20+AM22+AM24</f>
        <v>0</v>
      </c>
      <c r="AN14" s="184">
        <f t="shared" ref="AN14" si="10">IF(ISNUMBER(+AM14/AK14-1),+AM14/AK14-1,0)</f>
        <v>0</v>
      </c>
      <c r="AO14" s="195">
        <f>+AO16+AO18+AO20+AO22+AO24</f>
        <v>0</v>
      </c>
      <c r="AP14" s="185">
        <f t="shared" ref="AP14" si="11">IF(ISNUMBER(+AO14/AM14-1),+AO14/AM14-1,0)</f>
        <v>0</v>
      </c>
    </row>
    <row r="15" spans="2:42" s="26" customFormat="1" ht="11.25" hidden="1" outlineLevel="1" x14ac:dyDescent="0.2">
      <c r="B15" s="186"/>
      <c r="C15" s="187"/>
      <c r="D15" s="188"/>
      <c r="E15" s="189" t="s">
        <v>140</v>
      </c>
      <c r="F15" s="190"/>
      <c r="G15" s="190"/>
      <c r="H15" s="191">
        <f>IF(ISNUMBER(+H14/H$62),+H14/H$62,0)</f>
        <v>0</v>
      </c>
      <c r="I15" s="192">
        <f>IF(ISNUMBER(+I14/I$62),+I14/I$62,0)</f>
        <v>0</v>
      </c>
      <c r="J15" s="193"/>
      <c r="K15" s="192">
        <f>IF(ISNUMBER(+K14/K$62),+K14/K$62,0)</f>
        <v>0</v>
      </c>
      <c r="L15" s="193"/>
      <c r="M15" s="192">
        <f>IF(ISNUMBER(+M14/M$62),+M14/M$62,0)</f>
        <v>0</v>
      </c>
      <c r="N15" s="193"/>
      <c r="O15" s="192">
        <f>IF(ISNUMBER(+O14/O$62),+O14/O$62,0)</f>
        <v>0</v>
      </c>
      <c r="P15" s="193"/>
      <c r="Q15" s="192">
        <f>IF(ISNUMBER(+Q14/Q$62),+Q14/Q$62,0)</f>
        <v>0</v>
      </c>
      <c r="R15" s="193"/>
      <c r="S15" s="192">
        <f>IF(ISNUMBER(+S14/S$62),+S14/S$62,0)</f>
        <v>0</v>
      </c>
      <c r="T15" s="193"/>
      <c r="U15" s="192">
        <f>IF(ISNUMBER(+U14/U$62),+U14/U$62,0)</f>
        <v>0</v>
      </c>
      <c r="V15" s="193"/>
      <c r="W15" s="192">
        <f>IF(ISNUMBER(+W14/W$62),+W14/W$62,0)</f>
        <v>0</v>
      </c>
      <c r="X15" s="193"/>
      <c r="Y15" s="192">
        <f>IF(ISNUMBER(+Y14/Y$62),+Y14/Y$62,0)</f>
        <v>0</v>
      </c>
      <c r="Z15" s="193"/>
      <c r="AA15" s="192">
        <f>IF(ISNUMBER(+AA14/AA$62),+AA14/AA$62,0)</f>
        <v>0</v>
      </c>
      <c r="AB15" s="193"/>
      <c r="AC15" s="192">
        <f>IF(ISNUMBER(+AC14/AC$62),+AC14/AC$62,0)</f>
        <v>0</v>
      </c>
      <c r="AD15" s="193"/>
      <c r="AE15" s="192">
        <f>IF(ISNUMBER(+AE14/AE$62),+AE14/AE$62,0)</f>
        <v>0</v>
      </c>
      <c r="AF15" s="193"/>
      <c r="AG15" s="192">
        <f>IF(ISNUMBER(+AG14/AG$62),+AG14/AG$62,0)</f>
        <v>0</v>
      </c>
      <c r="AH15" s="193"/>
      <c r="AI15" s="192">
        <f>IF(ISNUMBER(+AI14/AI$62),+AI14/AI$62,0)</f>
        <v>0</v>
      </c>
      <c r="AJ15" s="193"/>
      <c r="AK15" s="192">
        <f>IF(ISNUMBER(+AK14/AK$62),+AK14/AK$62,0)</f>
        <v>0</v>
      </c>
      <c r="AL15" s="193"/>
      <c r="AM15" s="192">
        <f>IF(ISNUMBER(+AM14/AM$62),+AM14/AM$62,0)</f>
        <v>0</v>
      </c>
      <c r="AN15" s="193"/>
      <c r="AO15" s="192">
        <f>IF(ISNUMBER(+AO14/AO$62),+AO14/AO$62,0)</f>
        <v>0</v>
      </c>
      <c r="AP15" s="194"/>
    </row>
    <row r="16" spans="2:42" collapsed="1" x14ac:dyDescent="0.2">
      <c r="B16" s="56"/>
      <c r="C16" s="52"/>
      <c r="D16" s="52" t="s">
        <v>31</v>
      </c>
      <c r="E16" s="58"/>
      <c r="F16" s="58"/>
      <c r="G16" s="58"/>
      <c r="H16" s="49"/>
      <c r="I16" s="49"/>
      <c r="J16" s="32">
        <f t="shared" si="0"/>
        <v>0</v>
      </c>
      <c r="K16" s="49"/>
      <c r="L16" s="32">
        <f t="shared" si="1"/>
        <v>0</v>
      </c>
      <c r="M16" s="49"/>
      <c r="N16" s="32">
        <f t="shared" si="1"/>
        <v>0</v>
      </c>
      <c r="O16" s="49"/>
      <c r="P16" s="32">
        <f t="shared" si="1"/>
        <v>0</v>
      </c>
      <c r="Q16" s="49"/>
      <c r="R16" s="32">
        <f t="shared" si="1"/>
        <v>0</v>
      </c>
      <c r="S16" s="49"/>
      <c r="T16" s="32">
        <f t="shared" si="1"/>
        <v>0</v>
      </c>
      <c r="U16" s="49"/>
      <c r="V16" s="32">
        <f t="shared" si="1"/>
        <v>0</v>
      </c>
      <c r="W16" s="49"/>
      <c r="X16" s="32">
        <f t="shared" ref="X16" si="12">IF(ISNUMBER(+W16/U16-1),+W16/U16-1,0)</f>
        <v>0</v>
      </c>
      <c r="Y16" s="49"/>
      <c r="Z16" s="32">
        <f t="shared" ref="Z16" si="13">IF(ISNUMBER(+Y16/W16-1),+Y16/W16-1,0)</f>
        <v>0</v>
      </c>
      <c r="AA16" s="49"/>
      <c r="AB16" s="32">
        <f t="shared" ref="AB16" si="14">IF(ISNUMBER(+AA16/Y16-1),+AA16/Y16-1,0)</f>
        <v>0</v>
      </c>
      <c r="AC16" s="49"/>
      <c r="AD16" s="32">
        <f t="shared" ref="AD16" si="15">IF(ISNUMBER(+AC16/AA16-1),+AC16/AA16-1,0)</f>
        <v>0</v>
      </c>
      <c r="AE16" s="49"/>
      <c r="AF16" s="32">
        <f t="shared" ref="AF16" si="16">IF(ISNUMBER(+AE16/AC16-1),+AE16/AC16-1,0)</f>
        <v>0</v>
      </c>
      <c r="AG16" s="49"/>
      <c r="AH16" s="32">
        <f t="shared" ref="AH16" si="17">IF(ISNUMBER(+AG16/AE16-1),+AG16/AE16-1,0)</f>
        <v>0</v>
      </c>
      <c r="AI16" s="49"/>
      <c r="AJ16" s="32">
        <f t="shared" ref="AJ16" si="18">IF(ISNUMBER(+AI16/AG16-1),+AI16/AG16-1,0)</f>
        <v>0</v>
      </c>
      <c r="AK16" s="49"/>
      <c r="AL16" s="32">
        <f t="shared" ref="AL16" si="19">IF(ISNUMBER(+AK16/AI16-1),+AK16/AI16-1,0)</f>
        <v>0</v>
      </c>
      <c r="AM16" s="49"/>
      <c r="AN16" s="32">
        <f t="shared" ref="AN16" si="20">IF(ISNUMBER(+AM16/AK16-1),+AM16/AK16-1,0)</f>
        <v>0</v>
      </c>
      <c r="AO16" s="49"/>
      <c r="AP16" s="36">
        <f t="shared" ref="AP16" si="21">IF(ISNUMBER(+AO16/AM16-1),+AO16/AM16-1,0)</f>
        <v>0</v>
      </c>
    </row>
    <row r="17" spans="2:42" s="26" customFormat="1" ht="11.25" hidden="1" outlineLevel="1" x14ac:dyDescent="0.2">
      <c r="B17" s="42"/>
      <c r="C17" s="43"/>
      <c r="D17" s="44"/>
      <c r="E17" s="45" t="s">
        <v>140</v>
      </c>
      <c r="F17" s="46"/>
      <c r="G17" s="46"/>
      <c r="H17" s="47">
        <f>IF(ISNUMBER(+H16/H$62),+H16/H$62,0)</f>
        <v>0</v>
      </c>
      <c r="I17" s="48">
        <f>IF(ISNUMBER(+I16/I$62),+I16/I$62,0)</f>
        <v>0</v>
      </c>
      <c r="J17" s="38"/>
      <c r="K17" s="48">
        <f>IF(ISNUMBER(+K16/K$62),+K16/K$62,0)</f>
        <v>0</v>
      </c>
      <c r="L17" s="38"/>
      <c r="M17" s="48">
        <f>IF(ISNUMBER(+M16/M$62),+M16/M$62,0)</f>
        <v>0</v>
      </c>
      <c r="N17" s="38"/>
      <c r="O17" s="48">
        <f>IF(ISNUMBER(+O16/O$62),+O16/O$62,0)</f>
        <v>0</v>
      </c>
      <c r="P17" s="38"/>
      <c r="Q17" s="48">
        <f>IF(ISNUMBER(+Q16/Q$62),+Q16/Q$62,0)</f>
        <v>0</v>
      </c>
      <c r="R17" s="38"/>
      <c r="S17" s="48">
        <f>IF(ISNUMBER(+S16/S$62),+S16/S$62,0)</f>
        <v>0</v>
      </c>
      <c r="T17" s="38"/>
      <c r="U17" s="48">
        <f>IF(ISNUMBER(+U16/U$62),+U16/U$62,0)</f>
        <v>0</v>
      </c>
      <c r="V17" s="38"/>
      <c r="W17" s="48">
        <f>IF(ISNUMBER(+W16/W$62),+W16/W$62,0)</f>
        <v>0</v>
      </c>
      <c r="X17" s="38"/>
      <c r="Y17" s="48">
        <f>IF(ISNUMBER(+Y16/Y$62),+Y16/Y$62,0)</f>
        <v>0</v>
      </c>
      <c r="Z17" s="38"/>
      <c r="AA17" s="48">
        <f>IF(ISNUMBER(+AA16/AA$62),+AA16/AA$62,0)</f>
        <v>0</v>
      </c>
      <c r="AB17" s="38"/>
      <c r="AC17" s="48">
        <f>IF(ISNUMBER(+AC16/AC$62),+AC16/AC$62,0)</f>
        <v>0</v>
      </c>
      <c r="AD17" s="38"/>
      <c r="AE17" s="48">
        <f>IF(ISNUMBER(+AE16/AE$62),+AE16/AE$62,0)</f>
        <v>0</v>
      </c>
      <c r="AF17" s="38"/>
      <c r="AG17" s="48">
        <f>IF(ISNUMBER(+AG16/AG$62),+AG16/AG$62,0)</f>
        <v>0</v>
      </c>
      <c r="AH17" s="38"/>
      <c r="AI17" s="48">
        <f>IF(ISNUMBER(+AI16/AI$62),+AI16/AI$62,0)</f>
        <v>0</v>
      </c>
      <c r="AJ17" s="38"/>
      <c r="AK17" s="48">
        <f>IF(ISNUMBER(+AK16/AK$62),+AK16/AK$62,0)</f>
        <v>0</v>
      </c>
      <c r="AL17" s="38"/>
      <c r="AM17" s="48">
        <f>IF(ISNUMBER(+AM16/AM$62),+AM16/AM$62,0)</f>
        <v>0</v>
      </c>
      <c r="AN17" s="38"/>
      <c r="AO17" s="48">
        <f>IF(ISNUMBER(+AO16/AO$62),+AO16/AO$62,0)</f>
        <v>0</v>
      </c>
      <c r="AP17" s="39"/>
    </row>
    <row r="18" spans="2:42" collapsed="1" x14ac:dyDescent="0.2">
      <c r="B18" s="56"/>
      <c r="C18" s="52"/>
      <c r="D18" s="59" t="s">
        <v>32</v>
      </c>
      <c r="E18" s="58"/>
      <c r="F18" s="58"/>
      <c r="G18" s="58"/>
      <c r="H18" s="49"/>
      <c r="I18" s="49"/>
      <c r="J18" s="32">
        <f t="shared" si="0"/>
        <v>0</v>
      </c>
      <c r="K18" s="49"/>
      <c r="L18" s="32">
        <f t="shared" si="1"/>
        <v>0</v>
      </c>
      <c r="M18" s="49"/>
      <c r="N18" s="32">
        <f t="shared" si="1"/>
        <v>0</v>
      </c>
      <c r="O18" s="49"/>
      <c r="P18" s="32">
        <f t="shared" si="1"/>
        <v>0</v>
      </c>
      <c r="Q18" s="49"/>
      <c r="R18" s="32">
        <f t="shared" si="1"/>
        <v>0</v>
      </c>
      <c r="S18" s="49"/>
      <c r="T18" s="32">
        <f t="shared" si="1"/>
        <v>0</v>
      </c>
      <c r="U18" s="49"/>
      <c r="V18" s="32">
        <f t="shared" si="1"/>
        <v>0</v>
      </c>
      <c r="W18" s="49"/>
      <c r="X18" s="32">
        <f t="shared" ref="X18" si="22">IF(ISNUMBER(+W18/U18-1),+W18/U18-1,0)</f>
        <v>0</v>
      </c>
      <c r="Y18" s="49"/>
      <c r="Z18" s="32">
        <f t="shared" ref="Z18" si="23">IF(ISNUMBER(+Y18/W18-1),+Y18/W18-1,0)</f>
        <v>0</v>
      </c>
      <c r="AA18" s="49"/>
      <c r="AB18" s="32">
        <f t="shared" ref="AB18" si="24">IF(ISNUMBER(+AA18/Y18-1),+AA18/Y18-1,0)</f>
        <v>0</v>
      </c>
      <c r="AC18" s="49"/>
      <c r="AD18" s="32">
        <f t="shared" ref="AD18" si="25">IF(ISNUMBER(+AC18/AA18-1),+AC18/AA18-1,0)</f>
        <v>0</v>
      </c>
      <c r="AE18" s="49"/>
      <c r="AF18" s="32">
        <f t="shared" ref="AF18" si="26">IF(ISNUMBER(+AE18/AC18-1),+AE18/AC18-1,0)</f>
        <v>0</v>
      </c>
      <c r="AG18" s="49"/>
      <c r="AH18" s="32">
        <f t="shared" ref="AH18" si="27">IF(ISNUMBER(+AG18/AE18-1),+AG18/AE18-1,0)</f>
        <v>0</v>
      </c>
      <c r="AI18" s="49"/>
      <c r="AJ18" s="32">
        <f t="shared" ref="AJ18" si="28">IF(ISNUMBER(+AI18/AG18-1),+AI18/AG18-1,0)</f>
        <v>0</v>
      </c>
      <c r="AK18" s="49"/>
      <c r="AL18" s="32">
        <f t="shared" ref="AL18" si="29">IF(ISNUMBER(+AK18/AI18-1),+AK18/AI18-1,0)</f>
        <v>0</v>
      </c>
      <c r="AM18" s="49"/>
      <c r="AN18" s="32">
        <f t="shared" ref="AN18" si="30">IF(ISNUMBER(+AM18/AK18-1),+AM18/AK18-1,0)</f>
        <v>0</v>
      </c>
      <c r="AO18" s="49"/>
      <c r="AP18" s="36">
        <f t="shared" ref="AP18" si="31">IF(ISNUMBER(+AO18/AM18-1),+AO18/AM18-1,0)</f>
        <v>0</v>
      </c>
    </row>
    <row r="19" spans="2:42" s="26" customFormat="1" ht="11.25" hidden="1" outlineLevel="1" x14ac:dyDescent="0.2">
      <c r="B19" s="42"/>
      <c r="C19" s="43"/>
      <c r="D19" s="44"/>
      <c r="E19" s="45" t="s">
        <v>140</v>
      </c>
      <c r="F19" s="46"/>
      <c r="G19" s="46"/>
      <c r="H19" s="47">
        <f>IF(ISNUMBER(+H18/H$62),+H18/H$62,0)</f>
        <v>0</v>
      </c>
      <c r="I19" s="48">
        <f>IF(ISNUMBER(+I18/I$62),+I18/I$62,0)</f>
        <v>0</v>
      </c>
      <c r="J19" s="38"/>
      <c r="K19" s="48">
        <f>IF(ISNUMBER(+K18/K$62),+K18/K$62,0)</f>
        <v>0</v>
      </c>
      <c r="L19" s="38"/>
      <c r="M19" s="48">
        <f>IF(ISNUMBER(+M18/M$62),+M18/M$62,0)</f>
        <v>0</v>
      </c>
      <c r="N19" s="38"/>
      <c r="O19" s="48">
        <f>IF(ISNUMBER(+O18/O$62),+O18/O$62,0)</f>
        <v>0</v>
      </c>
      <c r="P19" s="38"/>
      <c r="Q19" s="48">
        <f>IF(ISNUMBER(+Q18/Q$62),+Q18/Q$62,0)</f>
        <v>0</v>
      </c>
      <c r="R19" s="38"/>
      <c r="S19" s="48">
        <f>IF(ISNUMBER(+S18/S$62),+S18/S$62,0)</f>
        <v>0</v>
      </c>
      <c r="T19" s="38"/>
      <c r="U19" s="48">
        <f>IF(ISNUMBER(+U18/U$62),+U18/U$62,0)</f>
        <v>0</v>
      </c>
      <c r="V19" s="38"/>
      <c r="W19" s="48">
        <f>IF(ISNUMBER(+W18/W$62),+W18/W$62,0)</f>
        <v>0</v>
      </c>
      <c r="X19" s="38"/>
      <c r="Y19" s="48">
        <f>IF(ISNUMBER(+Y18/Y$62),+Y18/Y$62,0)</f>
        <v>0</v>
      </c>
      <c r="Z19" s="38"/>
      <c r="AA19" s="48">
        <f>IF(ISNUMBER(+AA18/AA$62),+AA18/AA$62,0)</f>
        <v>0</v>
      </c>
      <c r="AB19" s="38"/>
      <c r="AC19" s="48">
        <f>IF(ISNUMBER(+AC18/AC$62),+AC18/AC$62,0)</f>
        <v>0</v>
      </c>
      <c r="AD19" s="38"/>
      <c r="AE19" s="48">
        <f>IF(ISNUMBER(+AE18/AE$62),+AE18/AE$62,0)</f>
        <v>0</v>
      </c>
      <c r="AF19" s="38"/>
      <c r="AG19" s="48">
        <f>IF(ISNUMBER(+AG18/AG$62),+AG18/AG$62,0)</f>
        <v>0</v>
      </c>
      <c r="AH19" s="38"/>
      <c r="AI19" s="48">
        <f>IF(ISNUMBER(+AI18/AI$62),+AI18/AI$62,0)</f>
        <v>0</v>
      </c>
      <c r="AJ19" s="38"/>
      <c r="AK19" s="48">
        <f>IF(ISNUMBER(+AK18/AK$62),+AK18/AK$62,0)</f>
        <v>0</v>
      </c>
      <c r="AL19" s="38"/>
      <c r="AM19" s="48">
        <f>IF(ISNUMBER(+AM18/AM$62),+AM18/AM$62,0)</f>
        <v>0</v>
      </c>
      <c r="AN19" s="38"/>
      <c r="AO19" s="48">
        <f>IF(ISNUMBER(+AO18/AO$62),+AO18/AO$62,0)</f>
        <v>0</v>
      </c>
      <c r="AP19" s="39"/>
    </row>
    <row r="20" spans="2:42" collapsed="1" x14ac:dyDescent="0.2">
      <c r="B20" s="56"/>
      <c r="C20" s="52"/>
      <c r="D20" s="59" t="s">
        <v>33</v>
      </c>
      <c r="E20" s="58"/>
      <c r="F20" s="58"/>
      <c r="G20" s="58"/>
      <c r="H20" s="49"/>
      <c r="I20" s="49"/>
      <c r="J20" s="50">
        <f t="shared" si="0"/>
        <v>0</v>
      </c>
      <c r="K20" s="49"/>
      <c r="L20" s="50">
        <f t="shared" si="1"/>
        <v>0</v>
      </c>
      <c r="M20" s="49"/>
      <c r="N20" s="50">
        <f t="shared" si="1"/>
        <v>0</v>
      </c>
      <c r="O20" s="49"/>
      <c r="P20" s="50">
        <f t="shared" si="1"/>
        <v>0</v>
      </c>
      <c r="Q20" s="49"/>
      <c r="R20" s="50">
        <f t="shared" si="1"/>
        <v>0</v>
      </c>
      <c r="S20" s="49"/>
      <c r="T20" s="50">
        <f t="shared" si="1"/>
        <v>0</v>
      </c>
      <c r="U20" s="49"/>
      <c r="V20" s="50">
        <f t="shared" si="1"/>
        <v>0</v>
      </c>
      <c r="W20" s="49"/>
      <c r="X20" s="50">
        <f t="shared" ref="X20" si="32">IF(ISNUMBER(+W20/U20-1),+W20/U20-1,0)</f>
        <v>0</v>
      </c>
      <c r="Y20" s="49"/>
      <c r="Z20" s="50">
        <f t="shared" ref="Z20" si="33">IF(ISNUMBER(+Y20/W20-1),+Y20/W20-1,0)</f>
        <v>0</v>
      </c>
      <c r="AA20" s="49"/>
      <c r="AB20" s="50">
        <f t="shared" ref="AB20" si="34">IF(ISNUMBER(+AA20/Y20-1),+AA20/Y20-1,0)</f>
        <v>0</v>
      </c>
      <c r="AC20" s="49"/>
      <c r="AD20" s="50">
        <f t="shared" ref="AD20" si="35">IF(ISNUMBER(+AC20/AA20-1),+AC20/AA20-1,0)</f>
        <v>0</v>
      </c>
      <c r="AE20" s="49"/>
      <c r="AF20" s="50">
        <f t="shared" ref="AF20" si="36">IF(ISNUMBER(+AE20/AC20-1),+AE20/AC20-1,0)</f>
        <v>0</v>
      </c>
      <c r="AG20" s="49"/>
      <c r="AH20" s="50">
        <f t="shared" ref="AH20" si="37">IF(ISNUMBER(+AG20/AE20-1),+AG20/AE20-1,0)</f>
        <v>0</v>
      </c>
      <c r="AI20" s="49"/>
      <c r="AJ20" s="50">
        <f t="shared" ref="AJ20" si="38">IF(ISNUMBER(+AI20/AG20-1),+AI20/AG20-1,0)</f>
        <v>0</v>
      </c>
      <c r="AK20" s="49"/>
      <c r="AL20" s="50">
        <f t="shared" ref="AL20" si="39">IF(ISNUMBER(+AK20/AI20-1),+AK20/AI20-1,0)</f>
        <v>0</v>
      </c>
      <c r="AM20" s="49"/>
      <c r="AN20" s="50">
        <f t="shared" ref="AN20" si="40">IF(ISNUMBER(+AM20/AK20-1),+AM20/AK20-1,0)</f>
        <v>0</v>
      </c>
      <c r="AO20" s="49"/>
      <c r="AP20" s="51">
        <f t="shared" ref="AP20" si="41">IF(ISNUMBER(+AO20/AM20-1),+AO20/AM20-1,0)</f>
        <v>0</v>
      </c>
    </row>
    <row r="21" spans="2:42" s="26" customFormat="1" ht="11.25" hidden="1" outlineLevel="1" x14ac:dyDescent="0.2">
      <c r="B21" s="42"/>
      <c r="C21" s="43"/>
      <c r="D21" s="44"/>
      <c r="E21" s="45" t="s">
        <v>140</v>
      </c>
      <c r="F21" s="46"/>
      <c r="G21" s="46"/>
      <c r="H21" s="47">
        <f>IF(ISNUMBER(+H20/H$62),+H20/H$62,0)</f>
        <v>0</v>
      </c>
      <c r="I21" s="48">
        <f>IF(ISNUMBER(+I20/I$62),+I20/I$62,0)</f>
        <v>0</v>
      </c>
      <c r="J21" s="38"/>
      <c r="K21" s="48">
        <f>IF(ISNUMBER(+K20/K$62),+K20/K$62,0)</f>
        <v>0</v>
      </c>
      <c r="L21" s="38"/>
      <c r="M21" s="48">
        <f>IF(ISNUMBER(+M20/M$62),+M20/M$62,0)</f>
        <v>0</v>
      </c>
      <c r="N21" s="38"/>
      <c r="O21" s="48">
        <f>IF(ISNUMBER(+O20/O$62),+O20/O$62,0)</f>
        <v>0</v>
      </c>
      <c r="P21" s="38"/>
      <c r="Q21" s="48">
        <f>IF(ISNUMBER(+Q20/Q$62),+Q20/Q$62,0)</f>
        <v>0</v>
      </c>
      <c r="R21" s="38"/>
      <c r="S21" s="48">
        <f>IF(ISNUMBER(+S20/S$62),+S20/S$62,0)</f>
        <v>0</v>
      </c>
      <c r="T21" s="38"/>
      <c r="U21" s="48">
        <f>IF(ISNUMBER(+U20/U$62),+U20/U$62,0)</f>
        <v>0</v>
      </c>
      <c r="V21" s="38"/>
      <c r="W21" s="48">
        <f>IF(ISNUMBER(+W20/W$62),+W20/W$62,0)</f>
        <v>0</v>
      </c>
      <c r="X21" s="38"/>
      <c r="Y21" s="48">
        <f>IF(ISNUMBER(+Y20/Y$62),+Y20/Y$62,0)</f>
        <v>0</v>
      </c>
      <c r="Z21" s="38"/>
      <c r="AA21" s="48">
        <f>IF(ISNUMBER(+AA20/AA$62),+AA20/AA$62,0)</f>
        <v>0</v>
      </c>
      <c r="AB21" s="38"/>
      <c r="AC21" s="48">
        <f>IF(ISNUMBER(+AC20/AC$62),+AC20/AC$62,0)</f>
        <v>0</v>
      </c>
      <c r="AD21" s="38"/>
      <c r="AE21" s="48">
        <f>IF(ISNUMBER(+AE20/AE$62),+AE20/AE$62,0)</f>
        <v>0</v>
      </c>
      <c r="AF21" s="38"/>
      <c r="AG21" s="48">
        <f>IF(ISNUMBER(+AG20/AG$62),+AG20/AG$62,0)</f>
        <v>0</v>
      </c>
      <c r="AH21" s="38"/>
      <c r="AI21" s="48">
        <f>IF(ISNUMBER(+AI20/AI$62),+AI20/AI$62,0)</f>
        <v>0</v>
      </c>
      <c r="AJ21" s="38"/>
      <c r="AK21" s="48">
        <f>IF(ISNUMBER(+AK20/AK$62),+AK20/AK$62,0)</f>
        <v>0</v>
      </c>
      <c r="AL21" s="38"/>
      <c r="AM21" s="48">
        <f>IF(ISNUMBER(+AM20/AM$62),+AM20/AM$62,0)</f>
        <v>0</v>
      </c>
      <c r="AN21" s="38"/>
      <c r="AO21" s="48">
        <f>IF(ISNUMBER(+AO20/AO$62),+AO20/AO$62,0)</f>
        <v>0</v>
      </c>
      <c r="AP21" s="39"/>
    </row>
    <row r="22" spans="2:42" collapsed="1" x14ac:dyDescent="0.2">
      <c r="B22" s="56"/>
      <c r="C22" s="52"/>
      <c r="D22" s="59" t="s">
        <v>34</v>
      </c>
      <c r="E22" s="58"/>
      <c r="F22" s="58"/>
      <c r="G22" s="58"/>
      <c r="H22" s="49"/>
      <c r="I22" s="49"/>
      <c r="J22" s="32">
        <f t="shared" si="0"/>
        <v>0</v>
      </c>
      <c r="K22" s="49"/>
      <c r="L22" s="32">
        <f t="shared" si="1"/>
        <v>0</v>
      </c>
      <c r="M22" s="49"/>
      <c r="N22" s="32">
        <f t="shared" si="1"/>
        <v>0</v>
      </c>
      <c r="O22" s="49"/>
      <c r="P22" s="32">
        <f t="shared" si="1"/>
        <v>0</v>
      </c>
      <c r="Q22" s="49"/>
      <c r="R22" s="32">
        <f t="shared" si="1"/>
        <v>0</v>
      </c>
      <c r="S22" s="49"/>
      <c r="T22" s="32">
        <f t="shared" si="1"/>
        <v>0</v>
      </c>
      <c r="U22" s="49"/>
      <c r="V22" s="32">
        <f t="shared" si="1"/>
        <v>0</v>
      </c>
      <c r="W22" s="49"/>
      <c r="X22" s="32">
        <f t="shared" ref="X22" si="42">IF(ISNUMBER(+W22/U22-1),+W22/U22-1,0)</f>
        <v>0</v>
      </c>
      <c r="Y22" s="49"/>
      <c r="Z22" s="32">
        <f t="shared" ref="Z22" si="43">IF(ISNUMBER(+Y22/W22-1),+Y22/W22-1,0)</f>
        <v>0</v>
      </c>
      <c r="AA22" s="49"/>
      <c r="AB22" s="32">
        <f t="shared" ref="AB22" si="44">IF(ISNUMBER(+AA22/Y22-1),+AA22/Y22-1,0)</f>
        <v>0</v>
      </c>
      <c r="AC22" s="49"/>
      <c r="AD22" s="32">
        <f t="shared" ref="AD22" si="45">IF(ISNUMBER(+AC22/AA22-1),+AC22/AA22-1,0)</f>
        <v>0</v>
      </c>
      <c r="AE22" s="49"/>
      <c r="AF22" s="32">
        <f t="shared" ref="AF22" si="46">IF(ISNUMBER(+AE22/AC22-1),+AE22/AC22-1,0)</f>
        <v>0</v>
      </c>
      <c r="AG22" s="49"/>
      <c r="AH22" s="32">
        <f t="shared" ref="AH22" si="47">IF(ISNUMBER(+AG22/AE22-1),+AG22/AE22-1,0)</f>
        <v>0</v>
      </c>
      <c r="AI22" s="49"/>
      <c r="AJ22" s="32">
        <f t="shared" ref="AJ22" si="48">IF(ISNUMBER(+AI22/AG22-1),+AI22/AG22-1,0)</f>
        <v>0</v>
      </c>
      <c r="AK22" s="49"/>
      <c r="AL22" s="32">
        <f t="shared" ref="AL22" si="49">IF(ISNUMBER(+AK22/AI22-1),+AK22/AI22-1,0)</f>
        <v>0</v>
      </c>
      <c r="AM22" s="49"/>
      <c r="AN22" s="32">
        <f t="shared" ref="AN22" si="50">IF(ISNUMBER(+AM22/AK22-1),+AM22/AK22-1,0)</f>
        <v>0</v>
      </c>
      <c r="AO22" s="49"/>
      <c r="AP22" s="36">
        <f t="shared" ref="AP22" si="51">IF(ISNUMBER(+AO22/AM22-1),+AO22/AM22-1,0)</f>
        <v>0</v>
      </c>
    </row>
    <row r="23" spans="2:42" s="26" customFormat="1" ht="11.25" hidden="1" outlineLevel="1" x14ac:dyDescent="0.2">
      <c r="B23" s="42"/>
      <c r="C23" s="43"/>
      <c r="D23" s="44"/>
      <c r="E23" s="45" t="s">
        <v>140</v>
      </c>
      <c r="F23" s="46"/>
      <c r="G23" s="46"/>
      <c r="H23" s="47">
        <f>IF(ISNUMBER(+H22/H$62),+H22/H$62,0)</f>
        <v>0</v>
      </c>
      <c r="I23" s="48">
        <f>IF(ISNUMBER(+I22/I$62),+I22/I$62,0)</f>
        <v>0</v>
      </c>
      <c r="J23" s="38"/>
      <c r="K23" s="48">
        <f>IF(ISNUMBER(+K22/K$62),+K22/K$62,0)</f>
        <v>0</v>
      </c>
      <c r="L23" s="38"/>
      <c r="M23" s="48">
        <f>IF(ISNUMBER(+M22/M$62),+M22/M$62,0)</f>
        <v>0</v>
      </c>
      <c r="N23" s="38"/>
      <c r="O23" s="48">
        <f>IF(ISNUMBER(+O22/O$62),+O22/O$62,0)</f>
        <v>0</v>
      </c>
      <c r="P23" s="38"/>
      <c r="Q23" s="48">
        <f>IF(ISNUMBER(+Q22/Q$62),+Q22/Q$62,0)</f>
        <v>0</v>
      </c>
      <c r="R23" s="38"/>
      <c r="S23" s="48">
        <f>IF(ISNUMBER(+S22/S$62),+S22/S$62,0)</f>
        <v>0</v>
      </c>
      <c r="T23" s="38"/>
      <c r="U23" s="48">
        <f>IF(ISNUMBER(+U22/U$62),+U22/U$62,0)</f>
        <v>0</v>
      </c>
      <c r="V23" s="38"/>
      <c r="W23" s="48">
        <f>IF(ISNUMBER(+W22/W$62),+W22/W$62,0)</f>
        <v>0</v>
      </c>
      <c r="X23" s="38"/>
      <c r="Y23" s="48">
        <f>IF(ISNUMBER(+Y22/Y$62),+Y22/Y$62,0)</f>
        <v>0</v>
      </c>
      <c r="Z23" s="38"/>
      <c r="AA23" s="48">
        <f>IF(ISNUMBER(+AA22/AA$62),+AA22/AA$62,0)</f>
        <v>0</v>
      </c>
      <c r="AB23" s="38"/>
      <c r="AC23" s="48">
        <f>IF(ISNUMBER(+AC22/AC$62),+AC22/AC$62,0)</f>
        <v>0</v>
      </c>
      <c r="AD23" s="38"/>
      <c r="AE23" s="48">
        <f>IF(ISNUMBER(+AE22/AE$62),+AE22/AE$62,0)</f>
        <v>0</v>
      </c>
      <c r="AF23" s="38"/>
      <c r="AG23" s="48">
        <f>IF(ISNUMBER(+AG22/AG$62),+AG22/AG$62,0)</f>
        <v>0</v>
      </c>
      <c r="AH23" s="38"/>
      <c r="AI23" s="48">
        <f>IF(ISNUMBER(+AI22/AI$62),+AI22/AI$62,0)</f>
        <v>0</v>
      </c>
      <c r="AJ23" s="38"/>
      <c r="AK23" s="48">
        <f>IF(ISNUMBER(+AK22/AK$62),+AK22/AK$62,0)</f>
        <v>0</v>
      </c>
      <c r="AL23" s="38"/>
      <c r="AM23" s="48">
        <f>IF(ISNUMBER(+AM22/AM$62),+AM22/AM$62,0)</f>
        <v>0</v>
      </c>
      <c r="AN23" s="38"/>
      <c r="AO23" s="48">
        <f>IF(ISNUMBER(+AO22/AO$62),+AO22/AO$62,0)</f>
        <v>0</v>
      </c>
      <c r="AP23" s="39"/>
    </row>
    <row r="24" spans="2:42" collapsed="1" x14ac:dyDescent="0.2">
      <c r="B24" s="56"/>
      <c r="C24" s="52"/>
      <c r="D24" s="59" t="s">
        <v>35</v>
      </c>
      <c r="E24" s="58"/>
      <c r="F24" s="58"/>
      <c r="G24" s="58"/>
      <c r="H24" s="49"/>
      <c r="I24" s="49"/>
      <c r="J24" s="32">
        <f t="shared" si="0"/>
        <v>0</v>
      </c>
      <c r="K24" s="49"/>
      <c r="L24" s="32">
        <f t="shared" si="1"/>
        <v>0</v>
      </c>
      <c r="M24" s="49"/>
      <c r="N24" s="32">
        <f t="shared" si="1"/>
        <v>0</v>
      </c>
      <c r="O24" s="49"/>
      <c r="P24" s="32">
        <f t="shared" si="1"/>
        <v>0</v>
      </c>
      <c r="Q24" s="49"/>
      <c r="R24" s="32">
        <f t="shared" si="1"/>
        <v>0</v>
      </c>
      <c r="S24" s="49"/>
      <c r="T24" s="32">
        <f t="shared" si="1"/>
        <v>0</v>
      </c>
      <c r="U24" s="49"/>
      <c r="V24" s="32">
        <f t="shared" si="1"/>
        <v>0</v>
      </c>
      <c r="W24" s="49"/>
      <c r="X24" s="32">
        <f t="shared" ref="X24" si="52">IF(ISNUMBER(+W24/U24-1),+W24/U24-1,0)</f>
        <v>0</v>
      </c>
      <c r="Y24" s="49"/>
      <c r="Z24" s="32">
        <f t="shared" ref="Z24" si="53">IF(ISNUMBER(+Y24/W24-1),+Y24/W24-1,0)</f>
        <v>0</v>
      </c>
      <c r="AA24" s="49"/>
      <c r="AB24" s="32">
        <f t="shared" ref="AB24" si="54">IF(ISNUMBER(+AA24/Y24-1),+AA24/Y24-1,0)</f>
        <v>0</v>
      </c>
      <c r="AC24" s="49"/>
      <c r="AD24" s="32">
        <f t="shared" ref="AD24" si="55">IF(ISNUMBER(+AC24/AA24-1),+AC24/AA24-1,0)</f>
        <v>0</v>
      </c>
      <c r="AE24" s="49"/>
      <c r="AF24" s="32">
        <f t="shared" ref="AF24" si="56">IF(ISNUMBER(+AE24/AC24-1),+AE24/AC24-1,0)</f>
        <v>0</v>
      </c>
      <c r="AG24" s="49"/>
      <c r="AH24" s="32">
        <f t="shared" ref="AH24" si="57">IF(ISNUMBER(+AG24/AE24-1),+AG24/AE24-1,0)</f>
        <v>0</v>
      </c>
      <c r="AI24" s="49"/>
      <c r="AJ24" s="32">
        <f t="shared" ref="AJ24" si="58">IF(ISNUMBER(+AI24/AG24-1),+AI24/AG24-1,0)</f>
        <v>0</v>
      </c>
      <c r="AK24" s="49"/>
      <c r="AL24" s="32">
        <f t="shared" ref="AL24" si="59">IF(ISNUMBER(+AK24/AI24-1),+AK24/AI24-1,0)</f>
        <v>0</v>
      </c>
      <c r="AM24" s="49"/>
      <c r="AN24" s="32">
        <f t="shared" ref="AN24" si="60">IF(ISNUMBER(+AM24/AK24-1),+AM24/AK24-1,0)</f>
        <v>0</v>
      </c>
      <c r="AO24" s="49"/>
      <c r="AP24" s="36">
        <f t="shared" ref="AP24" si="61">IF(ISNUMBER(+AO24/AM24-1),+AO24/AM24-1,0)</f>
        <v>0</v>
      </c>
    </row>
    <row r="25" spans="2:42" s="26" customFormat="1" ht="11.25" hidden="1" outlineLevel="1" x14ac:dyDescent="0.2">
      <c r="B25" s="42"/>
      <c r="C25" s="43"/>
      <c r="D25" s="44"/>
      <c r="E25" s="45" t="s">
        <v>140</v>
      </c>
      <c r="F25" s="46"/>
      <c r="G25" s="46"/>
      <c r="H25" s="47">
        <f>IF(ISNUMBER(+H24/H$62),+H24/H$62,0)</f>
        <v>0</v>
      </c>
      <c r="I25" s="48">
        <f>IF(ISNUMBER(+I24/I$62),+I24/I$62,0)</f>
        <v>0</v>
      </c>
      <c r="J25" s="38"/>
      <c r="K25" s="48">
        <f>IF(ISNUMBER(+K24/K$62),+K24/K$62,0)</f>
        <v>0</v>
      </c>
      <c r="L25" s="38"/>
      <c r="M25" s="48">
        <f>IF(ISNUMBER(+M24/M$62),+M24/M$62,0)</f>
        <v>0</v>
      </c>
      <c r="N25" s="38"/>
      <c r="O25" s="48">
        <f>IF(ISNUMBER(+O24/O$62),+O24/O$62,0)</f>
        <v>0</v>
      </c>
      <c r="P25" s="38"/>
      <c r="Q25" s="48">
        <f>IF(ISNUMBER(+Q24/Q$62),+Q24/Q$62,0)</f>
        <v>0</v>
      </c>
      <c r="R25" s="38"/>
      <c r="S25" s="48">
        <f>IF(ISNUMBER(+S24/S$62),+S24/S$62,0)</f>
        <v>0</v>
      </c>
      <c r="T25" s="38"/>
      <c r="U25" s="48">
        <f>IF(ISNUMBER(+U24/U$62),+U24/U$62,0)</f>
        <v>0</v>
      </c>
      <c r="V25" s="38"/>
      <c r="W25" s="48">
        <f>IF(ISNUMBER(+W24/W$62),+W24/W$62,0)</f>
        <v>0</v>
      </c>
      <c r="X25" s="38"/>
      <c r="Y25" s="48">
        <f>IF(ISNUMBER(+Y24/Y$62),+Y24/Y$62,0)</f>
        <v>0</v>
      </c>
      <c r="Z25" s="38"/>
      <c r="AA25" s="48">
        <f>IF(ISNUMBER(+AA24/AA$62),+AA24/AA$62,0)</f>
        <v>0</v>
      </c>
      <c r="AB25" s="38"/>
      <c r="AC25" s="48">
        <f>IF(ISNUMBER(+AC24/AC$62),+AC24/AC$62,0)</f>
        <v>0</v>
      </c>
      <c r="AD25" s="38"/>
      <c r="AE25" s="48">
        <f>IF(ISNUMBER(+AE24/AE$62),+AE24/AE$62,0)</f>
        <v>0</v>
      </c>
      <c r="AF25" s="38"/>
      <c r="AG25" s="48">
        <f>IF(ISNUMBER(+AG24/AG$62),+AG24/AG$62,0)</f>
        <v>0</v>
      </c>
      <c r="AH25" s="38"/>
      <c r="AI25" s="48">
        <f>IF(ISNUMBER(+AI24/AI$62),+AI24/AI$62,0)</f>
        <v>0</v>
      </c>
      <c r="AJ25" s="38"/>
      <c r="AK25" s="48">
        <f>IF(ISNUMBER(+AK24/AK$62),+AK24/AK$62,0)</f>
        <v>0</v>
      </c>
      <c r="AL25" s="38"/>
      <c r="AM25" s="48">
        <f>IF(ISNUMBER(+AM24/AM$62),+AM24/AM$62,0)</f>
        <v>0</v>
      </c>
      <c r="AN25" s="38"/>
      <c r="AO25" s="48">
        <f>IF(ISNUMBER(+AO24/AO$62),+AO24/AO$62,0)</f>
        <v>0</v>
      </c>
      <c r="AP25" s="39"/>
    </row>
    <row r="26" spans="2:42" collapsed="1" x14ac:dyDescent="0.2">
      <c r="B26" s="56"/>
      <c r="C26" s="52" t="s">
        <v>3</v>
      </c>
      <c r="D26" s="57"/>
      <c r="E26" s="58"/>
      <c r="F26" s="58"/>
      <c r="G26" s="58"/>
      <c r="H26" s="49"/>
      <c r="I26" s="49"/>
      <c r="J26" s="32">
        <f t="shared" si="0"/>
        <v>0</v>
      </c>
      <c r="K26" s="49"/>
      <c r="L26" s="32">
        <f t="shared" si="1"/>
        <v>0</v>
      </c>
      <c r="M26" s="49"/>
      <c r="N26" s="32">
        <f t="shared" si="1"/>
        <v>0</v>
      </c>
      <c r="O26" s="49"/>
      <c r="P26" s="32">
        <f t="shared" si="1"/>
        <v>0</v>
      </c>
      <c r="Q26" s="49"/>
      <c r="R26" s="32">
        <f t="shared" si="1"/>
        <v>0</v>
      </c>
      <c r="S26" s="49"/>
      <c r="T26" s="32">
        <f t="shared" si="1"/>
        <v>0</v>
      </c>
      <c r="U26" s="49"/>
      <c r="V26" s="32">
        <f t="shared" si="1"/>
        <v>0</v>
      </c>
      <c r="W26" s="49"/>
      <c r="X26" s="32">
        <f t="shared" ref="X26" si="62">IF(ISNUMBER(+W26/U26-1),+W26/U26-1,0)</f>
        <v>0</v>
      </c>
      <c r="Y26" s="49"/>
      <c r="Z26" s="32">
        <f t="shared" ref="Z26" si="63">IF(ISNUMBER(+Y26/W26-1),+Y26/W26-1,0)</f>
        <v>0</v>
      </c>
      <c r="AA26" s="49"/>
      <c r="AB26" s="32">
        <f t="shared" ref="AB26" si="64">IF(ISNUMBER(+AA26/Y26-1),+AA26/Y26-1,0)</f>
        <v>0</v>
      </c>
      <c r="AC26" s="49"/>
      <c r="AD26" s="32">
        <f t="shared" ref="AD26" si="65">IF(ISNUMBER(+AC26/AA26-1),+AC26/AA26-1,0)</f>
        <v>0</v>
      </c>
      <c r="AE26" s="49"/>
      <c r="AF26" s="32">
        <f t="shared" ref="AF26" si="66">IF(ISNUMBER(+AE26/AC26-1),+AE26/AC26-1,0)</f>
        <v>0</v>
      </c>
      <c r="AG26" s="49"/>
      <c r="AH26" s="32">
        <f t="shared" ref="AH26" si="67">IF(ISNUMBER(+AG26/AE26-1),+AG26/AE26-1,0)</f>
        <v>0</v>
      </c>
      <c r="AI26" s="49"/>
      <c r="AJ26" s="32">
        <f t="shared" ref="AJ26" si="68">IF(ISNUMBER(+AI26/AG26-1),+AI26/AG26-1,0)</f>
        <v>0</v>
      </c>
      <c r="AK26" s="49"/>
      <c r="AL26" s="32">
        <f t="shared" ref="AL26" si="69">IF(ISNUMBER(+AK26/AI26-1),+AK26/AI26-1,0)</f>
        <v>0</v>
      </c>
      <c r="AM26" s="49"/>
      <c r="AN26" s="32">
        <f t="shared" ref="AN26" si="70">IF(ISNUMBER(+AM26/AK26-1),+AM26/AK26-1,0)</f>
        <v>0</v>
      </c>
      <c r="AO26" s="49"/>
      <c r="AP26" s="36">
        <f t="shared" ref="AP26" si="71">IF(ISNUMBER(+AO26/AM26-1),+AO26/AM26-1,0)</f>
        <v>0</v>
      </c>
    </row>
    <row r="27" spans="2:42" s="26" customFormat="1" ht="11.25" hidden="1" outlineLevel="1" x14ac:dyDescent="0.2">
      <c r="B27" s="42"/>
      <c r="C27" s="43"/>
      <c r="D27" s="44"/>
      <c r="E27" s="45" t="s">
        <v>140</v>
      </c>
      <c r="F27" s="46"/>
      <c r="G27" s="46"/>
      <c r="H27" s="47">
        <f>IF(ISNUMBER(+H26/H$62),+H26/H$62,0)</f>
        <v>0</v>
      </c>
      <c r="I27" s="48">
        <f>IF(ISNUMBER(+I26/I$62),+I26/I$62,0)</f>
        <v>0</v>
      </c>
      <c r="J27" s="38"/>
      <c r="K27" s="48">
        <f>IF(ISNUMBER(+K26/K$62),+K26/K$62,0)</f>
        <v>0</v>
      </c>
      <c r="L27" s="38"/>
      <c r="M27" s="48">
        <f>IF(ISNUMBER(+M26/M$62),+M26/M$62,0)</f>
        <v>0</v>
      </c>
      <c r="N27" s="38"/>
      <c r="O27" s="48">
        <f>IF(ISNUMBER(+O26/O$62),+O26/O$62,0)</f>
        <v>0</v>
      </c>
      <c r="P27" s="38"/>
      <c r="Q27" s="48">
        <f>IF(ISNUMBER(+Q26/Q$62),+Q26/Q$62,0)</f>
        <v>0</v>
      </c>
      <c r="R27" s="38"/>
      <c r="S27" s="48">
        <f>IF(ISNUMBER(+S26/S$62),+S26/S$62,0)</f>
        <v>0</v>
      </c>
      <c r="T27" s="38"/>
      <c r="U27" s="48">
        <f>IF(ISNUMBER(+U26/U$62),+U26/U$62,0)</f>
        <v>0</v>
      </c>
      <c r="V27" s="38"/>
      <c r="W27" s="48">
        <f>IF(ISNUMBER(+W26/W$62),+W26/W$62,0)</f>
        <v>0</v>
      </c>
      <c r="X27" s="38"/>
      <c r="Y27" s="48">
        <f>IF(ISNUMBER(+Y26/Y$62),+Y26/Y$62,0)</f>
        <v>0</v>
      </c>
      <c r="Z27" s="38"/>
      <c r="AA27" s="48">
        <f>IF(ISNUMBER(+AA26/AA$62),+AA26/AA$62,0)</f>
        <v>0</v>
      </c>
      <c r="AB27" s="38"/>
      <c r="AC27" s="48">
        <f>IF(ISNUMBER(+AC26/AC$62),+AC26/AC$62,0)</f>
        <v>0</v>
      </c>
      <c r="AD27" s="38"/>
      <c r="AE27" s="48">
        <f>IF(ISNUMBER(+AE26/AE$62),+AE26/AE$62,0)</f>
        <v>0</v>
      </c>
      <c r="AF27" s="38"/>
      <c r="AG27" s="48">
        <f>IF(ISNUMBER(+AG26/AG$62),+AG26/AG$62,0)</f>
        <v>0</v>
      </c>
      <c r="AH27" s="38"/>
      <c r="AI27" s="48">
        <f>IF(ISNUMBER(+AI26/AI$62),+AI26/AI$62,0)</f>
        <v>0</v>
      </c>
      <c r="AJ27" s="38"/>
      <c r="AK27" s="48">
        <f>IF(ISNUMBER(+AK26/AK$62),+AK26/AK$62,0)</f>
        <v>0</v>
      </c>
      <c r="AL27" s="38"/>
      <c r="AM27" s="48">
        <f>IF(ISNUMBER(+AM26/AM$62),+AM26/AM$62,0)</f>
        <v>0</v>
      </c>
      <c r="AN27" s="38"/>
      <c r="AO27" s="48">
        <f>IF(ISNUMBER(+AO26/AO$62),+AO26/AO$62,0)</f>
        <v>0</v>
      </c>
      <c r="AP27" s="39"/>
    </row>
    <row r="28" spans="2:42" collapsed="1" x14ac:dyDescent="0.2">
      <c r="B28" s="56"/>
      <c r="C28" s="52" t="s">
        <v>4</v>
      </c>
      <c r="D28" s="57"/>
      <c r="E28" s="58"/>
      <c r="F28" s="58"/>
      <c r="G28" s="58"/>
      <c r="H28" s="49"/>
      <c r="I28" s="49"/>
      <c r="J28" s="32">
        <f t="shared" si="0"/>
        <v>0</v>
      </c>
      <c r="K28" s="49"/>
      <c r="L28" s="32">
        <f t="shared" si="1"/>
        <v>0</v>
      </c>
      <c r="M28" s="49"/>
      <c r="N28" s="32">
        <f t="shared" si="1"/>
        <v>0</v>
      </c>
      <c r="O28" s="49"/>
      <c r="P28" s="32">
        <f t="shared" si="1"/>
        <v>0</v>
      </c>
      <c r="Q28" s="49"/>
      <c r="R28" s="32">
        <f t="shared" si="1"/>
        <v>0</v>
      </c>
      <c r="S28" s="49"/>
      <c r="T28" s="32">
        <f t="shared" si="1"/>
        <v>0</v>
      </c>
      <c r="U28" s="49"/>
      <c r="V28" s="32">
        <f t="shared" si="1"/>
        <v>0</v>
      </c>
      <c r="W28" s="49"/>
      <c r="X28" s="32">
        <f t="shared" ref="X28" si="72">IF(ISNUMBER(+W28/U28-1),+W28/U28-1,0)</f>
        <v>0</v>
      </c>
      <c r="Y28" s="49"/>
      <c r="Z28" s="32">
        <f t="shared" ref="Z28" si="73">IF(ISNUMBER(+Y28/W28-1),+Y28/W28-1,0)</f>
        <v>0</v>
      </c>
      <c r="AA28" s="49"/>
      <c r="AB28" s="32">
        <f t="shared" ref="AB28" si="74">IF(ISNUMBER(+AA28/Y28-1),+AA28/Y28-1,0)</f>
        <v>0</v>
      </c>
      <c r="AC28" s="49"/>
      <c r="AD28" s="32">
        <f t="shared" ref="AD28" si="75">IF(ISNUMBER(+AC28/AA28-1),+AC28/AA28-1,0)</f>
        <v>0</v>
      </c>
      <c r="AE28" s="49"/>
      <c r="AF28" s="32">
        <f t="shared" ref="AF28" si="76">IF(ISNUMBER(+AE28/AC28-1),+AE28/AC28-1,0)</f>
        <v>0</v>
      </c>
      <c r="AG28" s="49"/>
      <c r="AH28" s="32">
        <f t="shared" ref="AH28" si="77">IF(ISNUMBER(+AG28/AE28-1),+AG28/AE28-1,0)</f>
        <v>0</v>
      </c>
      <c r="AI28" s="49"/>
      <c r="AJ28" s="32">
        <f t="shared" ref="AJ28" si="78">IF(ISNUMBER(+AI28/AG28-1),+AI28/AG28-1,0)</f>
        <v>0</v>
      </c>
      <c r="AK28" s="49"/>
      <c r="AL28" s="32">
        <f t="shared" ref="AL28" si="79">IF(ISNUMBER(+AK28/AI28-1),+AK28/AI28-1,0)</f>
        <v>0</v>
      </c>
      <c r="AM28" s="49"/>
      <c r="AN28" s="32">
        <f t="shared" ref="AN28" si="80">IF(ISNUMBER(+AM28/AK28-1),+AM28/AK28-1,0)</f>
        <v>0</v>
      </c>
      <c r="AO28" s="49"/>
      <c r="AP28" s="36">
        <f t="shared" ref="AP28" si="81">IF(ISNUMBER(+AO28/AM28-1),+AO28/AM28-1,0)</f>
        <v>0</v>
      </c>
    </row>
    <row r="29" spans="2:42" s="26" customFormat="1" ht="11.25" hidden="1" outlineLevel="1" x14ac:dyDescent="0.2">
      <c r="B29" s="42"/>
      <c r="C29" s="43"/>
      <c r="D29" s="44"/>
      <c r="E29" s="45" t="s">
        <v>140</v>
      </c>
      <c r="F29" s="46"/>
      <c r="G29" s="46"/>
      <c r="H29" s="47">
        <f>IF(ISNUMBER(+H28/H$62),+H28/H$62,0)</f>
        <v>0</v>
      </c>
      <c r="I29" s="48">
        <f>IF(ISNUMBER(+I28/I$62),+I28/I$62,0)</f>
        <v>0</v>
      </c>
      <c r="J29" s="38"/>
      <c r="K29" s="48">
        <f>IF(ISNUMBER(+K28/K$62),+K28/K$62,0)</f>
        <v>0</v>
      </c>
      <c r="L29" s="38"/>
      <c r="M29" s="48">
        <f>IF(ISNUMBER(+M28/M$62),+M28/M$62,0)</f>
        <v>0</v>
      </c>
      <c r="N29" s="38"/>
      <c r="O29" s="48">
        <f>IF(ISNUMBER(+O28/O$62),+O28/O$62,0)</f>
        <v>0</v>
      </c>
      <c r="P29" s="38"/>
      <c r="Q29" s="48">
        <f>IF(ISNUMBER(+Q28/Q$62),+Q28/Q$62,0)</f>
        <v>0</v>
      </c>
      <c r="R29" s="38"/>
      <c r="S29" s="48">
        <f>IF(ISNUMBER(+S28/S$62),+S28/S$62,0)</f>
        <v>0</v>
      </c>
      <c r="T29" s="38"/>
      <c r="U29" s="48">
        <f>IF(ISNUMBER(+U28/U$62),+U28/U$62,0)</f>
        <v>0</v>
      </c>
      <c r="V29" s="38"/>
      <c r="W29" s="48">
        <f>IF(ISNUMBER(+W28/W$62),+W28/W$62,0)</f>
        <v>0</v>
      </c>
      <c r="X29" s="38"/>
      <c r="Y29" s="48">
        <f>IF(ISNUMBER(+Y28/Y$62),+Y28/Y$62,0)</f>
        <v>0</v>
      </c>
      <c r="Z29" s="38"/>
      <c r="AA29" s="48">
        <f>IF(ISNUMBER(+AA28/AA$62),+AA28/AA$62,0)</f>
        <v>0</v>
      </c>
      <c r="AB29" s="38"/>
      <c r="AC29" s="48">
        <f>IF(ISNUMBER(+AC28/AC$62),+AC28/AC$62,0)</f>
        <v>0</v>
      </c>
      <c r="AD29" s="38"/>
      <c r="AE29" s="48">
        <f>IF(ISNUMBER(+AE28/AE$62),+AE28/AE$62,0)</f>
        <v>0</v>
      </c>
      <c r="AF29" s="38"/>
      <c r="AG29" s="48">
        <f>IF(ISNUMBER(+AG28/AG$62),+AG28/AG$62,0)</f>
        <v>0</v>
      </c>
      <c r="AH29" s="38"/>
      <c r="AI29" s="48">
        <f>IF(ISNUMBER(+AI28/AI$62),+AI28/AI$62,0)</f>
        <v>0</v>
      </c>
      <c r="AJ29" s="38"/>
      <c r="AK29" s="48">
        <f>IF(ISNUMBER(+AK28/AK$62),+AK28/AK$62,0)</f>
        <v>0</v>
      </c>
      <c r="AL29" s="38"/>
      <c r="AM29" s="48">
        <f>IF(ISNUMBER(+AM28/AM$62),+AM28/AM$62,0)</f>
        <v>0</v>
      </c>
      <c r="AN29" s="38"/>
      <c r="AO29" s="48">
        <f>IF(ISNUMBER(+AO28/AO$62),+AO28/AO$62,0)</f>
        <v>0</v>
      </c>
      <c r="AP29" s="39"/>
    </row>
    <row r="30" spans="2:42" collapsed="1" x14ac:dyDescent="0.2">
      <c r="B30" s="56"/>
      <c r="C30" s="52" t="s">
        <v>29</v>
      </c>
      <c r="D30" s="57"/>
      <c r="E30" s="58"/>
      <c r="F30" s="58"/>
      <c r="G30" s="58"/>
      <c r="H30" s="49"/>
      <c r="I30" s="49"/>
      <c r="J30" s="32">
        <f t="shared" si="0"/>
        <v>0</v>
      </c>
      <c r="K30" s="49"/>
      <c r="L30" s="32">
        <f t="shared" si="1"/>
        <v>0</v>
      </c>
      <c r="M30" s="49"/>
      <c r="N30" s="32">
        <f t="shared" si="1"/>
        <v>0</v>
      </c>
      <c r="O30" s="49"/>
      <c r="P30" s="32">
        <f t="shared" si="1"/>
        <v>0</v>
      </c>
      <c r="Q30" s="49"/>
      <c r="R30" s="32">
        <f t="shared" si="1"/>
        <v>0</v>
      </c>
      <c r="S30" s="49"/>
      <c r="T30" s="32">
        <f t="shared" si="1"/>
        <v>0</v>
      </c>
      <c r="U30" s="49"/>
      <c r="V30" s="32">
        <f t="shared" si="1"/>
        <v>0</v>
      </c>
      <c r="W30" s="49"/>
      <c r="X30" s="32">
        <f t="shared" ref="X30" si="82">IF(ISNUMBER(+W30/U30-1),+W30/U30-1,0)</f>
        <v>0</v>
      </c>
      <c r="Y30" s="49"/>
      <c r="Z30" s="32">
        <f t="shared" ref="Z30" si="83">IF(ISNUMBER(+Y30/W30-1),+Y30/W30-1,0)</f>
        <v>0</v>
      </c>
      <c r="AA30" s="49"/>
      <c r="AB30" s="32">
        <f t="shared" ref="AB30" si="84">IF(ISNUMBER(+AA30/Y30-1),+AA30/Y30-1,0)</f>
        <v>0</v>
      </c>
      <c r="AC30" s="49"/>
      <c r="AD30" s="32">
        <f t="shared" ref="AD30" si="85">IF(ISNUMBER(+AC30/AA30-1),+AC30/AA30-1,0)</f>
        <v>0</v>
      </c>
      <c r="AE30" s="49"/>
      <c r="AF30" s="32">
        <f t="shared" ref="AF30" si="86">IF(ISNUMBER(+AE30/AC30-1),+AE30/AC30-1,0)</f>
        <v>0</v>
      </c>
      <c r="AG30" s="49"/>
      <c r="AH30" s="32">
        <f t="shared" ref="AH30" si="87">IF(ISNUMBER(+AG30/AE30-1),+AG30/AE30-1,0)</f>
        <v>0</v>
      </c>
      <c r="AI30" s="49"/>
      <c r="AJ30" s="32">
        <f t="shared" ref="AJ30" si="88">IF(ISNUMBER(+AI30/AG30-1),+AI30/AG30-1,0)</f>
        <v>0</v>
      </c>
      <c r="AK30" s="49"/>
      <c r="AL30" s="32">
        <f t="shared" ref="AL30" si="89">IF(ISNUMBER(+AK30/AI30-1),+AK30/AI30-1,0)</f>
        <v>0</v>
      </c>
      <c r="AM30" s="49"/>
      <c r="AN30" s="32">
        <f t="shared" ref="AN30" si="90">IF(ISNUMBER(+AM30/AK30-1),+AM30/AK30-1,0)</f>
        <v>0</v>
      </c>
      <c r="AO30" s="49"/>
      <c r="AP30" s="36">
        <f t="shared" ref="AP30" si="91">IF(ISNUMBER(+AO30/AM30-1),+AO30/AM30-1,0)</f>
        <v>0</v>
      </c>
    </row>
    <row r="31" spans="2:42" s="26" customFormat="1" ht="11.25" hidden="1" outlineLevel="1" x14ac:dyDescent="0.2">
      <c r="B31" s="42"/>
      <c r="C31" s="43"/>
      <c r="D31" s="44"/>
      <c r="E31" s="45" t="s">
        <v>140</v>
      </c>
      <c r="F31" s="46"/>
      <c r="G31" s="46"/>
      <c r="H31" s="47">
        <f>IF(ISNUMBER(+H30/H$62),+H30/H$62,0)</f>
        <v>0</v>
      </c>
      <c r="I31" s="48">
        <f>IF(ISNUMBER(+I30/I$62),+I30/I$62,0)</f>
        <v>0</v>
      </c>
      <c r="J31" s="38"/>
      <c r="K31" s="48">
        <f>IF(ISNUMBER(+K30/K$62),+K30/K$62,0)</f>
        <v>0</v>
      </c>
      <c r="L31" s="38"/>
      <c r="M31" s="48">
        <f>IF(ISNUMBER(+M30/M$62),+M30/M$62,0)</f>
        <v>0</v>
      </c>
      <c r="N31" s="38"/>
      <c r="O31" s="48">
        <f>IF(ISNUMBER(+O30/O$62),+O30/O$62,0)</f>
        <v>0</v>
      </c>
      <c r="P31" s="38"/>
      <c r="Q31" s="48">
        <f>IF(ISNUMBER(+Q30/Q$62),+Q30/Q$62,0)</f>
        <v>0</v>
      </c>
      <c r="R31" s="38"/>
      <c r="S31" s="48">
        <f>IF(ISNUMBER(+S30/S$62),+S30/S$62,0)</f>
        <v>0</v>
      </c>
      <c r="T31" s="38"/>
      <c r="U31" s="48">
        <f>IF(ISNUMBER(+U30/U$62),+U30/U$62,0)</f>
        <v>0</v>
      </c>
      <c r="V31" s="38"/>
      <c r="W31" s="48">
        <f>IF(ISNUMBER(+W30/W$62),+W30/W$62,0)</f>
        <v>0</v>
      </c>
      <c r="X31" s="38"/>
      <c r="Y31" s="48">
        <f>IF(ISNUMBER(+Y30/Y$62),+Y30/Y$62,0)</f>
        <v>0</v>
      </c>
      <c r="Z31" s="38"/>
      <c r="AA31" s="48">
        <f>IF(ISNUMBER(+AA30/AA$62),+AA30/AA$62,0)</f>
        <v>0</v>
      </c>
      <c r="AB31" s="38"/>
      <c r="AC31" s="48">
        <f>IF(ISNUMBER(+AC30/AC$62),+AC30/AC$62,0)</f>
        <v>0</v>
      </c>
      <c r="AD31" s="38"/>
      <c r="AE31" s="48">
        <f>IF(ISNUMBER(+AE30/AE$62),+AE30/AE$62,0)</f>
        <v>0</v>
      </c>
      <c r="AF31" s="38"/>
      <c r="AG31" s="48">
        <f>IF(ISNUMBER(+AG30/AG$62),+AG30/AG$62,0)</f>
        <v>0</v>
      </c>
      <c r="AH31" s="38"/>
      <c r="AI31" s="48">
        <f>IF(ISNUMBER(+AI30/AI$62),+AI30/AI$62,0)</f>
        <v>0</v>
      </c>
      <c r="AJ31" s="38"/>
      <c r="AK31" s="48">
        <f>IF(ISNUMBER(+AK30/AK$62),+AK30/AK$62,0)</f>
        <v>0</v>
      </c>
      <c r="AL31" s="38"/>
      <c r="AM31" s="48">
        <f>IF(ISNUMBER(+AM30/AM$62),+AM30/AM$62,0)</f>
        <v>0</v>
      </c>
      <c r="AN31" s="38"/>
      <c r="AO31" s="48">
        <f>IF(ISNUMBER(+AO30/AO$62),+AO30/AO$62,0)</f>
        <v>0</v>
      </c>
      <c r="AP31" s="39"/>
    </row>
    <row r="32" spans="2:42" collapsed="1" x14ac:dyDescent="0.2">
      <c r="B32" s="56"/>
      <c r="C32" s="52" t="s">
        <v>5</v>
      </c>
      <c r="D32" s="57"/>
      <c r="E32" s="58"/>
      <c r="F32" s="58"/>
      <c r="G32" s="58"/>
      <c r="H32" s="49"/>
      <c r="I32" s="49"/>
      <c r="J32" s="32">
        <f t="shared" si="0"/>
        <v>0</v>
      </c>
      <c r="K32" s="49"/>
      <c r="L32" s="32">
        <f t="shared" si="1"/>
        <v>0</v>
      </c>
      <c r="M32" s="49"/>
      <c r="N32" s="32">
        <f t="shared" si="1"/>
        <v>0</v>
      </c>
      <c r="O32" s="49"/>
      <c r="P32" s="32">
        <f t="shared" si="1"/>
        <v>0</v>
      </c>
      <c r="Q32" s="49"/>
      <c r="R32" s="32">
        <f t="shared" si="1"/>
        <v>0</v>
      </c>
      <c r="S32" s="49"/>
      <c r="T32" s="32">
        <f t="shared" si="1"/>
        <v>0</v>
      </c>
      <c r="U32" s="49"/>
      <c r="V32" s="32">
        <f t="shared" si="1"/>
        <v>0</v>
      </c>
      <c r="W32" s="49"/>
      <c r="X32" s="32">
        <f t="shared" ref="X32" si="92">IF(ISNUMBER(+W32/U32-1),+W32/U32-1,0)</f>
        <v>0</v>
      </c>
      <c r="Y32" s="49"/>
      <c r="Z32" s="32">
        <f t="shared" ref="Z32" si="93">IF(ISNUMBER(+Y32/W32-1),+Y32/W32-1,0)</f>
        <v>0</v>
      </c>
      <c r="AA32" s="49"/>
      <c r="AB32" s="32">
        <f t="shared" ref="AB32" si="94">IF(ISNUMBER(+AA32/Y32-1),+AA32/Y32-1,0)</f>
        <v>0</v>
      </c>
      <c r="AC32" s="49"/>
      <c r="AD32" s="32">
        <f t="shared" ref="AD32" si="95">IF(ISNUMBER(+AC32/AA32-1),+AC32/AA32-1,0)</f>
        <v>0</v>
      </c>
      <c r="AE32" s="49"/>
      <c r="AF32" s="32">
        <f t="shared" ref="AF32" si="96">IF(ISNUMBER(+AE32/AC32-1),+AE32/AC32-1,0)</f>
        <v>0</v>
      </c>
      <c r="AG32" s="49"/>
      <c r="AH32" s="32">
        <f t="shared" ref="AH32" si="97">IF(ISNUMBER(+AG32/AE32-1),+AG32/AE32-1,0)</f>
        <v>0</v>
      </c>
      <c r="AI32" s="49"/>
      <c r="AJ32" s="32">
        <f t="shared" ref="AJ32" si="98">IF(ISNUMBER(+AI32/AG32-1),+AI32/AG32-1,0)</f>
        <v>0</v>
      </c>
      <c r="AK32" s="49"/>
      <c r="AL32" s="32">
        <f t="shared" ref="AL32" si="99">IF(ISNUMBER(+AK32/AI32-1),+AK32/AI32-1,0)</f>
        <v>0</v>
      </c>
      <c r="AM32" s="49"/>
      <c r="AN32" s="32">
        <f t="shared" ref="AN32" si="100">IF(ISNUMBER(+AM32/AK32-1),+AM32/AK32-1,0)</f>
        <v>0</v>
      </c>
      <c r="AO32" s="49"/>
      <c r="AP32" s="36">
        <f t="shared" ref="AP32" si="101">IF(ISNUMBER(+AO32/AM32-1),+AO32/AM32-1,0)</f>
        <v>0</v>
      </c>
    </row>
    <row r="33" spans="2:42" s="26" customFormat="1" ht="11.25" hidden="1" outlineLevel="1" x14ac:dyDescent="0.2">
      <c r="B33" s="42"/>
      <c r="C33" s="43"/>
      <c r="D33" s="44"/>
      <c r="E33" s="45" t="s">
        <v>140</v>
      </c>
      <c r="F33" s="46"/>
      <c r="G33" s="46"/>
      <c r="H33" s="47">
        <f>IF(ISNUMBER(+H32/H$62),+H32/H$62,0)</f>
        <v>0</v>
      </c>
      <c r="I33" s="48">
        <f>IF(ISNUMBER(+I32/I$62),+I32/I$62,0)</f>
        <v>0</v>
      </c>
      <c r="J33" s="38"/>
      <c r="K33" s="48">
        <f>IF(ISNUMBER(+K32/K$62),+K32/K$62,0)</f>
        <v>0</v>
      </c>
      <c r="L33" s="38"/>
      <c r="M33" s="48">
        <f>IF(ISNUMBER(+M32/M$62),+M32/M$62,0)</f>
        <v>0</v>
      </c>
      <c r="N33" s="38"/>
      <c r="O33" s="48">
        <f>IF(ISNUMBER(+O32/O$62),+O32/O$62,0)</f>
        <v>0</v>
      </c>
      <c r="P33" s="38"/>
      <c r="Q33" s="48">
        <f>IF(ISNUMBER(+Q32/Q$62),+Q32/Q$62,0)</f>
        <v>0</v>
      </c>
      <c r="R33" s="38"/>
      <c r="S33" s="48">
        <f>IF(ISNUMBER(+S32/S$62),+S32/S$62,0)</f>
        <v>0</v>
      </c>
      <c r="T33" s="38"/>
      <c r="U33" s="48">
        <f>IF(ISNUMBER(+U32/U$62),+U32/U$62,0)</f>
        <v>0</v>
      </c>
      <c r="V33" s="38"/>
      <c r="W33" s="48">
        <f>IF(ISNUMBER(+W32/W$62),+W32/W$62,0)</f>
        <v>0</v>
      </c>
      <c r="X33" s="38"/>
      <c r="Y33" s="48">
        <f>IF(ISNUMBER(+Y32/Y$62),+Y32/Y$62,0)</f>
        <v>0</v>
      </c>
      <c r="Z33" s="38"/>
      <c r="AA33" s="48">
        <f>IF(ISNUMBER(+AA32/AA$62),+AA32/AA$62,0)</f>
        <v>0</v>
      </c>
      <c r="AB33" s="38"/>
      <c r="AC33" s="48">
        <f>IF(ISNUMBER(+AC32/AC$62),+AC32/AC$62,0)</f>
        <v>0</v>
      </c>
      <c r="AD33" s="38"/>
      <c r="AE33" s="48">
        <f>IF(ISNUMBER(+AE32/AE$62),+AE32/AE$62,0)</f>
        <v>0</v>
      </c>
      <c r="AF33" s="38"/>
      <c r="AG33" s="48">
        <f>IF(ISNUMBER(+AG32/AG$62),+AG32/AG$62,0)</f>
        <v>0</v>
      </c>
      <c r="AH33" s="38"/>
      <c r="AI33" s="48">
        <f>IF(ISNUMBER(+AI32/AI$62),+AI32/AI$62,0)</f>
        <v>0</v>
      </c>
      <c r="AJ33" s="38"/>
      <c r="AK33" s="48">
        <f>IF(ISNUMBER(+AK32/AK$62),+AK32/AK$62,0)</f>
        <v>0</v>
      </c>
      <c r="AL33" s="38"/>
      <c r="AM33" s="48">
        <f>IF(ISNUMBER(+AM32/AM$62),+AM32/AM$62,0)</f>
        <v>0</v>
      </c>
      <c r="AN33" s="38"/>
      <c r="AO33" s="48">
        <f>IF(ISNUMBER(+AO32/AO$62),+AO32/AO$62,0)</f>
        <v>0</v>
      </c>
      <c r="AP33" s="39"/>
    </row>
    <row r="34" spans="2:42" collapsed="1" x14ac:dyDescent="0.2">
      <c r="B34" s="56"/>
      <c r="C34" s="52" t="s">
        <v>6</v>
      </c>
      <c r="D34" s="57"/>
      <c r="E34" s="58"/>
      <c r="F34" s="58"/>
      <c r="G34" s="58"/>
      <c r="H34" s="49"/>
      <c r="I34" s="49"/>
      <c r="J34" s="32">
        <f t="shared" si="0"/>
        <v>0</v>
      </c>
      <c r="K34" s="49"/>
      <c r="L34" s="32">
        <f t="shared" si="1"/>
        <v>0</v>
      </c>
      <c r="M34" s="49"/>
      <c r="N34" s="32">
        <f t="shared" si="1"/>
        <v>0</v>
      </c>
      <c r="O34" s="49"/>
      <c r="P34" s="32">
        <f t="shared" si="1"/>
        <v>0</v>
      </c>
      <c r="Q34" s="49"/>
      <c r="R34" s="32">
        <f t="shared" si="1"/>
        <v>0</v>
      </c>
      <c r="S34" s="49"/>
      <c r="T34" s="32">
        <f t="shared" si="1"/>
        <v>0</v>
      </c>
      <c r="U34" s="49"/>
      <c r="V34" s="32">
        <f t="shared" si="1"/>
        <v>0</v>
      </c>
      <c r="W34" s="49"/>
      <c r="X34" s="32">
        <f t="shared" ref="X34" si="102">IF(ISNUMBER(+W34/U34-1),+W34/U34-1,0)</f>
        <v>0</v>
      </c>
      <c r="Y34" s="49"/>
      <c r="Z34" s="32">
        <f t="shared" ref="Z34" si="103">IF(ISNUMBER(+Y34/W34-1),+Y34/W34-1,0)</f>
        <v>0</v>
      </c>
      <c r="AA34" s="49"/>
      <c r="AB34" s="32">
        <f t="shared" ref="AB34" si="104">IF(ISNUMBER(+AA34/Y34-1),+AA34/Y34-1,0)</f>
        <v>0</v>
      </c>
      <c r="AC34" s="49"/>
      <c r="AD34" s="32">
        <f t="shared" ref="AD34" si="105">IF(ISNUMBER(+AC34/AA34-1),+AC34/AA34-1,0)</f>
        <v>0</v>
      </c>
      <c r="AE34" s="49"/>
      <c r="AF34" s="32">
        <f t="shared" ref="AF34" si="106">IF(ISNUMBER(+AE34/AC34-1),+AE34/AC34-1,0)</f>
        <v>0</v>
      </c>
      <c r="AG34" s="49"/>
      <c r="AH34" s="32">
        <f t="shared" ref="AH34" si="107">IF(ISNUMBER(+AG34/AE34-1),+AG34/AE34-1,0)</f>
        <v>0</v>
      </c>
      <c r="AI34" s="49"/>
      <c r="AJ34" s="32">
        <f t="shared" ref="AJ34" si="108">IF(ISNUMBER(+AI34/AG34-1),+AI34/AG34-1,0)</f>
        <v>0</v>
      </c>
      <c r="AK34" s="49"/>
      <c r="AL34" s="32">
        <f t="shared" ref="AL34" si="109">IF(ISNUMBER(+AK34/AI34-1),+AK34/AI34-1,0)</f>
        <v>0</v>
      </c>
      <c r="AM34" s="49"/>
      <c r="AN34" s="32">
        <f t="shared" ref="AN34" si="110">IF(ISNUMBER(+AM34/AK34-1),+AM34/AK34-1,0)</f>
        <v>0</v>
      </c>
      <c r="AO34" s="49"/>
      <c r="AP34" s="36">
        <f t="shared" ref="AP34" si="111">IF(ISNUMBER(+AO34/AM34-1),+AO34/AM34-1,0)</f>
        <v>0</v>
      </c>
    </row>
    <row r="35" spans="2:42" s="26" customFormat="1" ht="11.25" hidden="1" outlineLevel="1" x14ac:dyDescent="0.2">
      <c r="B35" s="42"/>
      <c r="C35" s="43"/>
      <c r="D35" s="44"/>
      <c r="E35" s="45" t="s">
        <v>140</v>
      </c>
      <c r="F35" s="46"/>
      <c r="G35" s="46"/>
      <c r="H35" s="47">
        <f>IF(ISNUMBER(+H34/H$62),+H34/H$62,0)</f>
        <v>0</v>
      </c>
      <c r="I35" s="48">
        <f>IF(ISNUMBER(+I34/I$62),+I34/I$62,0)</f>
        <v>0</v>
      </c>
      <c r="J35" s="38"/>
      <c r="K35" s="48">
        <f>IF(ISNUMBER(+K34/K$62),+K34/K$62,0)</f>
        <v>0</v>
      </c>
      <c r="L35" s="38"/>
      <c r="M35" s="48">
        <f>IF(ISNUMBER(+M34/M$62),+M34/M$62,0)</f>
        <v>0</v>
      </c>
      <c r="N35" s="38"/>
      <c r="O35" s="48">
        <f>IF(ISNUMBER(+O34/O$62),+O34/O$62,0)</f>
        <v>0</v>
      </c>
      <c r="P35" s="38"/>
      <c r="Q35" s="48">
        <f>IF(ISNUMBER(+Q34/Q$62),+Q34/Q$62,0)</f>
        <v>0</v>
      </c>
      <c r="R35" s="38"/>
      <c r="S35" s="48">
        <f>IF(ISNUMBER(+S34/S$62),+S34/S$62,0)</f>
        <v>0</v>
      </c>
      <c r="T35" s="38"/>
      <c r="U35" s="48">
        <f>IF(ISNUMBER(+U34/U$62),+U34/U$62,0)</f>
        <v>0</v>
      </c>
      <c r="V35" s="38"/>
      <c r="W35" s="48">
        <f>IF(ISNUMBER(+W34/W$62),+W34/W$62,0)</f>
        <v>0</v>
      </c>
      <c r="X35" s="38"/>
      <c r="Y35" s="48">
        <f>IF(ISNUMBER(+Y34/Y$62),+Y34/Y$62,0)</f>
        <v>0</v>
      </c>
      <c r="Z35" s="38"/>
      <c r="AA35" s="48">
        <f>IF(ISNUMBER(+AA34/AA$62),+AA34/AA$62,0)</f>
        <v>0</v>
      </c>
      <c r="AB35" s="38"/>
      <c r="AC35" s="48">
        <f>IF(ISNUMBER(+AC34/AC$62),+AC34/AC$62,0)</f>
        <v>0</v>
      </c>
      <c r="AD35" s="38"/>
      <c r="AE35" s="48">
        <f>IF(ISNUMBER(+AE34/AE$62),+AE34/AE$62,0)</f>
        <v>0</v>
      </c>
      <c r="AF35" s="38"/>
      <c r="AG35" s="48">
        <f>IF(ISNUMBER(+AG34/AG$62),+AG34/AG$62,0)</f>
        <v>0</v>
      </c>
      <c r="AH35" s="38"/>
      <c r="AI35" s="48">
        <f>IF(ISNUMBER(+AI34/AI$62),+AI34/AI$62,0)</f>
        <v>0</v>
      </c>
      <c r="AJ35" s="38"/>
      <c r="AK35" s="48">
        <f>IF(ISNUMBER(+AK34/AK$62),+AK34/AK$62,0)</f>
        <v>0</v>
      </c>
      <c r="AL35" s="38"/>
      <c r="AM35" s="48">
        <f>IF(ISNUMBER(+AM34/AM$62),+AM34/AM$62,0)</f>
        <v>0</v>
      </c>
      <c r="AN35" s="38"/>
      <c r="AO35" s="48">
        <f>IF(ISNUMBER(+AO34/AO$62),+AO34/AO$62,0)</f>
        <v>0</v>
      </c>
      <c r="AP35" s="39"/>
    </row>
    <row r="36" spans="2:42" s="87" customFormat="1" ht="15.75" customHeight="1" collapsed="1" x14ac:dyDescent="0.25">
      <c r="B36" s="98" t="s">
        <v>7</v>
      </c>
      <c r="C36" s="99"/>
      <c r="D36" s="100"/>
      <c r="E36" s="101"/>
      <c r="F36" s="101"/>
      <c r="G36" s="101"/>
      <c r="H36" s="102">
        <f>+H38+H40+H42+H50+H52+H54+H56</f>
        <v>0</v>
      </c>
      <c r="I36" s="102">
        <f>+I38+I40+I42+I50+I52+I54+I56</f>
        <v>0</v>
      </c>
      <c r="J36" s="103">
        <f t="shared" si="0"/>
        <v>0</v>
      </c>
      <c r="K36" s="102">
        <f>+K38+K40+K42+K50+K52+K54+K56</f>
        <v>0</v>
      </c>
      <c r="L36" s="103">
        <f t="shared" si="1"/>
        <v>0</v>
      </c>
      <c r="M36" s="102">
        <f>+M38+M40+M42+M50+M52+M54+M56</f>
        <v>0</v>
      </c>
      <c r="N36" s="103">
        <f t="shared" si="1"/>
        <v>0</v>
      </c>
      <c r="O36" s="102">
        <f>+O38+O40+O42+O50+O52+O54+O56</f>
        <v>0</v>
      </c>
      <c r="P36" s="103">
        <f t="shared" si="1"/>
        <v>0</v>
      </c>
      <c r="Q36" s="102">
        <f>+Q38+Q40+Q42+Q50+Q52+Q54+Q56</f>
        <v>0</v>
      </c>
      <c r="R36" s="103">
        <f t="shared" si="1"/>
        <v>0</v>
      </c>
      <c r="S36" s="102">
        <f>+S38+S40+S42+S50+S52+S54+S56</f>
        <v>0</v>
      </c>
      <c r="T36" s="103">
        <f t="shared" si="1"/>
        <v>0</v>
      </c>
      <c r="U36" s="102">
        <f>+U38+U40+U42+U50+U52+U54+U56</f>
        <v>0</v>
      </c>
      <c r="V36" s="103">
        <f t="shared" si="1"/>
        <v>0</v>
      </c>
      <c r="W36" s="102">
        <f>+W38+W40+W42+W50+W52+W54+W56</f>
        <v>0</v>
      </c>
      <c r="X36" s="103">
        <f t="shared" ref="X36" si="112">IF(ISNUMBER(+W36/U36-1),+W36/U36-1,0)</f>
        <v>0</v>
      </c>
      <c r="Y36" s="102">
        <f>+Y38+Y40+Y42+Y50+Y52+Y54+Y56</f>
        <v>0</v>
      </c>
      <c r="Z36" s="103">
        <f t="shared" ref="Z36" si="113">IF(ISNUMBER(+Y36/W36-1),+Y36/W36-1,0)</f>
        <v>0</v>
      </c>
      <c r="AA36" s="102">
        <f>+AA38+AA40+AA42+AA50+AA52+AA54+AA56</f>
        <v>0</v>
      </c>
      <c r="AB36" s="103">
        <f t="shared" ref="AB36" si="114">IF(ISNUMBER(+AA36/Y36-1),+AA36/Y36-1,0)</f>
        <v>0</v>
      </c>
      <c r="AC36" s="102">
        <f>+AC38+AC40+AC42+AC50+AC52+AC54+AC56</f>
        <v>0</v>
      </c>
      <c r="AD36" s="103">
        <f t="shared" ref="AD36" si="115">IF(ISNUMBER(+AC36/AA36-1),+AC36/AA36-1,0)</f>
        <v>0</v>
      </c>
      <c r="AE36" s="102">
        <f>+AE38+AE40+AE42+AE50+AE52+AE54+AE56</f>
        <v>0</v>
      </c>
      <c r="AF36" s="103">
        <f t="shared" ref="AF36" si="116">IF(ISNUMBER(+AE36/AC36-1),+AE36/AC36-1,0)</f>
        <v>0</v>
      </c>
      <c r="AG36" s="102">
        <f>+AG38+AG40+AG42+AG50+AG52+AG54+AG56</f>
        <v>0</v>
      </c>
      <c r="AH36" s="103">
        <f t="shared" ref="AH36" si="117">IF(ISNUMBER(+AG36/AE36-1),+AG36/AE36-1,0)</f>
        <v>0</v>
      </c>
      <c r="AI36" s="102">
        <f>+AI38+AI40+AI42+AI50+AI52+AI54+AI56</f>
        <v>0</v>
      </c>
      <c r="AJ36" s="103">
        <f t="shared" ref="AJ36" si="118">IF(ISNUMBER(+AI36/AG36-1),+AI36/AG36-1,0)</f>
        <v>0</v>
      </c>
      <c r="AK36" s="102">
        <f>+AK38+AK40+AK42+AK50+AK52+AK54+AK56</f>
        <v>0</v>
      </c>
      <c r="AL36" s="103">
        <f t="shared" ref="AL36" si="119">IF(ISNUMBER(+AK36/AI36-1),+AK36/AI36-1,0)</f>
        <v>0</v>
      </c>
      <c r="AM36" s="102">
        <f>+AM38+AM40+AM42+AM50+AM52+AM54+AM56</f>
        <v>0</v>
      </c>
      <c r="AN36" s="103">
        <f t="shared" ref="AN36" si="120">IF(ISNUMBER(+AM36/AK36-1),+AM36/AK36-1,0)</f>
        <v>0</v>
      </c>
      <c r="AO36" s="102">
        <f>+AO38+AO40+AO42+AO50+AO52+AO54+AO56</f>
        <v>0</v>
      </c>
      <c r="AP36" s="104">
        <f t="shared" ref="AP36" si="121">IF(ISNUMBER(+AO36/AM36-1),+AO36/AM36-1,0)</f>
        <v>0</v>
      </c>
    </row>
    <row r="37" spans="2:42" s="97" customFormat="1" ht="11.25" hidden="1" outlineLevel="1" x14ac:dyDescent="0.2">
      <c r="B37" s="88"/>
      <c r="C37" s="89"/>
      <c r="D37" s="90"/>
      <c r="E37" s="91" t="s">
        <v>140</v>
      </c>
      <c r="F37" s="92"/>
      <c r="G37" s="92"/>
      <c r="H37" s="93">
        <f>IF(ISNUMBER(+H36/H$62),+H36/H$62,0)</f>
        <v>0</v>
      </c>
      <c r="I37" s="94">
        <f>IF(ISNUMBER(+I36/I$62),+I36/I$62,0)</f>
        <v>0</v>
      </c>
      <c r="J37" s="95"/>
      <c r="K37" s="94">
        <f>IF(ISNUMBER(+K36/K$62),+K36/K$62,0)</f>
        <v>0</v>
      </c>
      <c r="L37" s="95"/>
      <c r="M37" s="94">
        <f>IF(ISNUMBER(+M36/M$62),+M36/M$62,0)</f>
        <v>0</v>
      </c>
      <c r="N37" s="95"/>
      <c r="O37" s="94">
        <f>IF(ISNUMBER(+O36/O$62),+O36/O$62,0)</f>
        <v>0</v>
      </c>
      <c r="P37" s="95"/>
      <c r="Q37" s="94">
        <f>IF(ISNUMBER(+Q36/Q$62),+Q36/Q$62,0)</f>
        <v>0</v>
      </c>
      <c r="R37" s="95"/>
      <c r="S37" s="94">
        <f>IF(ISNUMBER(+S36/S$62),+S36/S$62,0)</f>
        <v>0</v>
      </c>
      <c r="T37" s="95"/>
      <c r="U37" s="94">
        <f>IF(ISNUMBER(+U36/U$62),+U36/U$62,0)</f>
        <v>0</v>
      </c>
      <c r="V37" s="95"/>
      <c r="W37" s="94">
        <f>IF(ISNUMBER(+W36/W$62),+W36/W$62,0)</f>
        <v>0</v>
      </c>
      <c r="X37" s="95"/>
      <c r="Y37" s="94">
        <f>IF(ISNUMBER(+Y36/Y$62),+Y36/Y$62,0)</f>
        <v>0</v>
      </c>
      <c r="Z37" s="95"/>
      <c r="AA37" s="94">
        <f>IF(ISNUMBER(+AA36/AA$62),+AA36/AA$62,0)</f>
        <v>0</v>
      </c>
      <c r="AB37" s="95"/>
      <c r="AC37" s="94">
        <f>IF(ISNUMBER(+AC36/AC$62),+AC36/AC$62,0)</f>
        <v>0</v>
      </c>
      <c r="AD37" s="95"/>
      <c r="AE37" s="94">
        <f>IF(ISNUMBER(+AE36/AE$62),+AE36/AE$62,0)</f>
        <v>0</v>
      </c>
      <c r="AF37" s="95"/>
      <c r="AG37" s="94">
        <f>IF(ISNUMBER(+AG36/AG$62),+AG36/AG$62,0)</f>
        <v>0</v>
      </c>
      <c r="AH37" s="95"/>
      <c r="AI37" s="94">
        <f>IF(ISNUMBER(+AI36/AI$62),+AI36/AI$62,0)</f>
        <v>0</v>
      </c>
      <c r="AJ37" s="95"/>
      <c r="AK37" s="94">
        <f>IF(ISNUMBER(+AK36/AK$62),+AK36/AK$62,0)</f>
        <v>0</v>
      </c>
      <c r="AL37" s="95"/>
      <c r="AM37" s="94">
        <f>IF(ISNUMBER(+AM36/AM$62),+AM36/AM$62,0)</f>
        <v>0</v>
      </c>
      <c r="AN37" s="95"/>
      <c r="AO37" s="94">
        <f>IF(ISNUMBER(+AO36/AO$62),+AO36/AO$62,0)</f>
        <v>0</v>
      </c>
      <c r="AP37" s="96"/>
    </row>
    <row r="38" spans="2:42" collapsed="1" x14ac:dyDescent="0.2">
      <c r="B38" s="56"/>
      <c r="C38" s="52" t="s">
        <v>8</v>
      </c>
      <c r="D38" s="57"/>
      <c r="E38" s="58"/>
      <c r="F38" s="58"/>
      <c r="G38" s="58"/>
      <c r="H38" s="49"/>
      <c r="I38" s="49"/>
      <c r="J38" s="32">
        <f t="shared" si="0"/>
        <v>0</v>
      </c>
      <c r="K38" s="49"/>
      <c r="L38" s="32">
        <f t="shared" si="1"/>
        <v>0</v>
      </c>
      <c r="M38" s="49"/>
      <c r="N38" s="32">
        <f t="shared" si="1"/>
        <v>0</v>
      </c>
      <c r="O38" s="49"/>
      <c r="P38" s="32">
        <f t="shared" si="1"/>
        <v>0</v>
      </c>
      <c r="Q38" s="49"/>
      <c r="R38" s="32">
        <f t="shared" si="1"/>
        <v>0</v>
      </c>
      <c r="S38" s="49"/>
      <c r="T38" s="32">
        <f t="shared" si="1"/>
        <v>0</v>
      </c>
      <c r="U38" s="49"/>
      <c r="V38" s="32">
        <f t="shared" si="1"/>
        <v>0</v>
      </c>
      <c r="W38" s="49"/>
      <c r="X38" s="32">
        <f t="shared" ref="X38" si="122">IF(ISNUMBER(+W38/U38-1),+W38/U38-1,0)</f>
        <v>0</v>
      </c>
      <c r="Y38" s="49"/>
      <c r="Z38" s="32">
        <f t="shared" ref="Z38" si="123">IF(ISNUMBER(+Y38/W38-1),+Y38/W38-1,0)</f>
        <v>0</v>
      </c>
      <c r="AA38" s="49"/>
      <c r="AB38" s="32">
        <f t="shared" ref="AB38" si="124">IF(ISNUMBER(+AA38/Y38-1),+AA38/Y38-1,0)</f>
        <v>0</v>
      </c>
      <c r="AC38" s="49"/>
      <c r="AD38" s="32">
        <f t="shared" ref="AD38" si="125">IF(ISNUMBER(+AC38/AA38-1),+AC38/AA38-1,0)</f>
        <v>0</v>
      </c>
      <c r="AE38" s="49"/>
      <c r="AF38" s="32">
        <f t="shared" ref="AF38" si="126">IF(ISNUMBER(+AE38/AC38-1),+AE38/AC38-1,0)</f>
        <v>0</v>
      </c>
      <c r="AG38" s="49"/>
      <c r="AH38" s="32">
        <f t="shared" ref="AH38" si="127">IF(ISNUMBER(+AG38/AE38-1),+AG38/AE38-1,0)</f>
        <v>0</v>
      </c>
      <c r="AI38" s="49"/>
      <c r="AJ38" s="32">
        <f t="shared" ref="AJ38" si="128">IF(ISNUMBER(+AI38/AG38-1),+AI38/AG38-1,0)</f>
        <v>0</v>
      </c>
      <c r="AK38" s="49"/>
      <c r="AL38" s="32">
        <f t="shared" ref="AL38" si="129">IF(ISNUMBER(+AK38/AI38-1),+AK38/AI38-1,0)</f>
        <v>0</v>
      </c>
      <c r="AM38" s="49"/>
      <c r="AN38" s="32">
        <f t="shared" ref="AN38" si="130">IF(ISNUMBER(+AM38/AK38-1),+AM38/AK38-1,0)</f>
        <v>0</v>
      </c>
      <c r="AO38" s="49"/>
      <c r="AP38" s="36">
        <f t="shared" ref="AP38" si="131">IF(ISNUMBER(+AO38/AM38-1),+AO38/AM38-1,0)</f>
        <v>0</v>
      </c>
    </row>
    <row r="39" spans="2:42" s="26" customFormat="1" ht="11.25" hidden="1" outlineLevel="1" x14ac:dyDescent="0.2">
      <c r="B39" s="42"/>
      <c r="C39" s="43"/>
      <c r="D39" s="44"/>
      <c r="E39" s="45" t="s">
        <v>140</v>
      </c>
      <c r="F39" s="46"/>
      <c r="G39" s="46"/>
      <c r="H39" s="47">
        <f>IF(ISNUMBER(+H38/H$62),+H38/H$62,0)</f>
        <v>0</v>
      </c>
      <c r="I39" s="48">
        <f>IF(ISNUMBER(+I38/I$62),+I38/I$62,0)</f>
        <v>0</v>
      </c>
      <c r="J39" s="38"/>
      <c r="K39" s="48">
        <f>IF(ISNUMBER(+K38/K$62),+K38/K$62,0)</f>
        <v>0</v>
      </c>
      <c r="L39" s="38"/>
      <c r="M39" s="48">
        <f>IF(ISNUMBER(+M38/M$62),+M38/M$62,0)</f>
        <v>0</v>
      </c>
      <c r="N39" s="38"/>
      <c r="O39" s="48">
        <f>IF(ISNUMBER(+O38/O$62),+O38/O$62,0)</f>
        <v>0</v>
      </c>
      <c r="P39" s="38"/>
      <c r="Q39" s="48">
        <f>IF(ISNUMBER(+Q38/Q$62),+Q38/Q$62,0)</f>
        <v>0</v>
      </c>
      <c r="R39" s="38"/>
      <c r="S39" s="48">
        <f>IF(ISNUMBER(+S38/S$62),+S38/S$62,0)</f>
        <v>0</v>
      </c>
      <c r="T39" s="38"/>
      <c r="U39" s="48">
        <f>IF(ISNUMBER(+U38/U$62),+U38/U$62,0)</f>
        <v>0</v>
      </c>
      <c r="V39" s="38"/>
      <c r="W39" s="48">
        <f>IF(ISNUMBER(+W38/W$62),+W38/W$62,0)</f>
        <v>0</v>
      </c>
      <c r="X39" s="38"/>
      <c r="Y39" s="48">
        <f>IF(ISNUMBER(+Y38/Y$62),+Y38/Y$62,0)</f>
        <v>0</v>
      </c>
      <c r="Z39" s="38"/>
      <c r="AA39" s="48">
        <f>IF(ISNUMBER(+AA38/AA$62),+AA38/AA$62,0)</f>
        <v>0</v>
      </c>
      <c r="AB39" s="38"/>
      <c r="AC39" s="48">
        <f>IF(ISNUMBER(+AC38/AC$62),+AC38/AC$62,0)</f>
        <v>0</v>
      </c>
      <c r="AD39" s="38"/>
      <c r="AE39" s="48">
        <f>IF(ISNUMBER(+AE38/AE$62),+AE38/AE$62,0)</f>
        <v>0</v>
      </c>
      <c r="AF39" s="38"/>
      <c r="AG39" s="48">
        <f>IF(ISNUMBER(+AG38/AG$62),+AG38/AG$62,0)</f>
        <v>0</v>
      </c>
      <c r="AH39" s="38"/>
      <c r="AI39" s="48">
        <f>IF(ISNUMBER(+AI38/AI$62),+AI38/AI$62,0)</f>
        <v>0</v>
      </c>
      <c r="AJ39" s="38"/>
      <c r="AK39" s="48">
        <f>IF(ISNUMBER(+AK38/AK$62),+AK38/AK$62,0)</f>
        <v>0</v>
      </c>
      <c r="AL39" s="38"/>
      <c r="AM39" s="48">
        <f>IF(ISNUMBER(+AM38/AM$62),+AM38/AM$62,0)</f>
        <v>0</v>
      </c>
      <c r="AN39" s="38"/>
      <c r="AO39" s="48">
        <f>IF(ISNUMBER(+AO38/AO$62),+AO38/AO$62,0)</f>
        <v>0</v>
      </c>
      <c r="AP39" s="39"/>
    </row>
    <row r="40" spans="2:42" collapsed="1" x14ac:dyDescent="0.2">
      <c r="B40" s="56"/>
      <c r="C40" s="52" t="s">
        <v>9</v>
      </c>
      <c r="D40" s="57"/>
      <c r="E40" s="58"/>
      <c r="F40" s="58"/>
      <c r="G40" s="58"/>
      <c r="H40" s="49"/>
      <c r="I40" s="49"/>
      <c r="J40" s="32">
        <f t="shared" si="0"/>
        <v>0</v>
      </c>
      <c r="K40" s="49"/>
      <c r="L40" s="32">
        <f t="shared" si="1"/>
        <v>0</v>
      </c>
      <c r="M40" s="49"/>
      <c r="N40" s="32">
        <f t="shared" si="1"/>
        <v>0</v>
      </c>
      <c r="O40" s="49"/>
      <c r="P40" s="32">
        <f t="shared" si="1"/>
        <v>0</v>
      </c>
      <c r="Q40" s="49"/>
      <c r="R40" s="32">
        <f t="shared" si="1"/>
        <v>0</v>
      </c>
      <c r="S40" s="49"/>
      <c r="T40" s="32">
        <f t="shared" si="1"/>
        <v>0</v>
      </c>
      <c r="U40" s="49"/>
      <c r="V40" s="32">
        <f t="shared" si="1"/>
        <v>0</v>
      </c>
      <c r="W40" s="49"/>
      <c r="X40" s="32">
        <f t="shared" ref="X40" si="132">IF(ISNUMBER(+W40/U40-1),+W40/U40-1,0)</f>
        <v>0</v>
      </c>
      <c r="Y40" s="49"/>
      <c r="Z40" s="32">
        <f t="shared" ref="Z40" si="133">IF(ISNUMBER(+Y40/W40-1),+Y40/W40-1,0)</f>
        <v>0</v>
      </c>
      <c r="AA40" s="49"/>
      <c r="AB40" s="32">
        <f t="shared" ref="AB40" si="134">IF(ISNUMBER(+AA40/Y40-1),+AA40/Y40-1,0)</f>
        <v>0</v>
      </c>
      <c r="AC40" s="49"/>
      <c r="AD40" s="32">
        <f t="shared" ref="AD40" si="135">IF(ISNUMBER(+AC40/AA40-1),+AC40/AA40-1,0)</f>
        <v>0</v>
      </c>
      <c r="AE40" s="49"/>
      <c r="AF40" s="32">
        <f t="shared" ref="AF40" si="136">IF(ISNUMBER(+AE40/AC40-1),+AE40/AC40-1,0)</f>
        <v>0</v>
      </c>
      <c r="AG40" s="49"/>
      <c r="AH40" s="32">
        <f t="shared" ref="AH40" si="137">IF(ISNUMBER(+AG40/AE40-1),+AG40/AE40-1,0)</f>
        <v>0</v>
      </c>
      <c r="AI40" s="49"/>
      <c r="AJ40" s="32">
        <f t="shared" ref="AJ40" si="138">IF(ISNUMBER(+AI40/AG40-1),+AI40/AG40-1,0)</f>
        <v>0</v>
      </c>
      <c r="AK40" s="49"/>
      <c r="AL40" s="32">
        <f t="shared" ref="AL40" si="139">IF(ISNUMBER(+AK40/AI40-1),+AK40/AI40-1,0)</f>
        <v>0</v>
      </c>
      <c r="AM40" s="49"/>
      <c r="AN40" s="32">
        <f t="shared" ref="AN40" si="140">IF(ISNUMBER(+AM40/AK40-1),+AM40/AK40-1,0)</f>
        <v>0</v>
      </c>
      <c r="AO40" s="49"/>
      <c r="AP40" s="36">
        <f t="shared" ref="AP40" si="141">IF(ISNUMBER(+AO40/AM40-1),+AO40/AM40-1,0)</f>
        <v>0</v>
      </c>
    </row>
    <row r="41" spans="2:42" s="26" customFormat="1" ht="11.25" hidden="1" outlineLevel="1" x14ac:dyDescent="0.2">
      <c r="B41" s="42"/>
      <c r="C41" s="43"/>
      <c r="D41" s="44"/>
      <c r="E41" s="45" t="s">
        <v>140</v>
      </c>
      <c r="F41" s="46"/>
      <c r="G41" s="46"/>
      <c r="H41" s="47">
        <f>IF(ISNUMBER(+H40/H$62),+H40/H$62,0)</f>
        <v>0</v>
      </c>
      <c r="I41" s="48">
        <f>IF(ISNUMBER(+I40/I$62),+I40/I$62,0)</f>
        <v>0</v>
      </c>
      <c r="J41" s="38"/>
      <c r="K41" s="48">
        <f>IF(ISNUMBER(+K40/K$62),+K40/K$62,0)</f>
        <v>0</v>
      </c>
      <c r="L41" s="38"/>
      <c r="M41" s="48">
        <f>IF(ISNUMBER(+M40/M$62),+M40/M$62,0)</f>
        <v>0</v>
      </c>
      <c r="N41" s="38"/>
      <c r="O41" s="48">
        <f>IF(ISNUMBER(+O40/O$62),+O40/O$62,0)</f>
        <v>0</v>
      </c>
      <c r="P41" s="38"/>
      <c r="Q41" s="48">
        <f>IF(ISNUMBER(+Q40/Q$62),+Q40/Q$62,0)</f>
        <v>0</v>
      </c>
      <c r="R41" s="38"/>
      <c r="S41" s="48">
        <f>IF(ISNUMBER(+S40/S$62),+S40/S$62,0)</f>
        <v>0</v>
      </c>
      <c r="T41" s="38"/>
      <c r="U41" s="48">
        <f>IF(ISNUMBER(+U40/U$62),+U40/U$62,0)</f>
        <v>0</v>
      </c>
      <c r="V41" s="38"/>
      <c r="W41" s="48">
        <f>IF(ISNUMBER(+W40/W$62),+W40/W$62,0)</f>
        <v>0</v>
      </c>
      <c r="X41" s="38"/>
      <c r="Y41" s="48">
        <f>IF(ISNUMBER(+Y40/Y$62),+Y40/Y$62,0)</f>
        <v>0</v>
      </c>
      <c r="Z41" s="38"/>
      <c r="AA41" s="48">
        <f>IF(ISNUMBER(+AA40/AA$62),+AA40/AA$62,0)</f>
        <v>0</v>
      </c>
      <c r="AB41" s="38"/>
      <c r="AC41" s="48">
        <f>IF(ISNUMBER(+AC40/AC$62),+AC40/AC$62,0)</f>
        <v>0</v>
      </c>
      <c r="AD41" s="38"/>
      <c r="AE41" s="48">
        <f>IF(ISNUMBER(+AE40/AE$62),+AE40/AE$62,0)</f>
        <v>0</v>
      </c>
      <c r="AF41" s="38"/>
      <c r="AG41" s="48">
        <f>IF(ISNUMBER(+AG40/AG$62),+AG40/AG$62,0)</f>
        <v>0</v>
      </c>
      <c r="AH41" s="38"/>
      <c r="AI41" s="48">
        <f>IF(ISNUMBER(+AI40/AI$62),+AI40/AI$62,0)</f>
        <v>0</v>
      </c>
      <c r="AJ41" s="38"/>
      <c r="AK41" s="48">
        <f>IF(ISNUMBER(+AK40/AK$62),+AK40/AK$62,0)</f>
        <v>0</v>
      </c>
      <c r="AL41" s="38"/>
      <c r="AM41" s="48">
        <f>IF(ISNUMBER(+AM40/AM$62),+AM40/AM$62,0)</f>
        <v>0</v>
      </c>
      <c r="AN41" s="38"/>
      <c r="AO41" s="48">
        <f>IF(ISNUMBER(+AO40/AO$62),+AO40/AO$62,0)</f>
        <v>0</v>
      </c>
      <c r="AP41" s="39"/>
    </row>
    <row r="42" spans="2:42" collapsed="1" x14ac:dyDescent="0.2">
      <c r="B42" s="180"/>
      <c r="C42" s="181" t="s">
        <v>10</v>
      </c>
      <c r="D42" s="182"/>
      <c r="E42" s="183"/>
      <c r="F42" s="183"/>
      <c r="G42" s="183"/>
      <c r="H42" s="195">
        <f>+H44+H46+H48</f>
        <v>0</v>
      </c>
      <c r="I42" s="195">
        <f>+I44+I46+I48</f>
        <v>0</v>
      </c>
      <c r="J42" s="184">
        <f t="shared" si="0"/>
        <v>0</v>
      </c>
      <c r="K42" s="195">
        <f>+K44+K46+K48</f>
        <v>0</v>
      </c>
      <c r="L42" s="184">
        <f t="shared" si="1"/>
        <v>0</v>
      </c>
      <c r="M42" s="195">
        <f>+M44+M46+M48</f>
        <v>0</v>
      </c>
      <c r="N42" s="184">
        <f t="shared" si="1"/>
        <v>0</v>
      </c>
      <c r="O42" s="195">
        <f>+O44+O46+O48</f>
        <v>0</v>
      </c>
      <c r="P42" s="184">
        <f t="shared" si="1"/>
        <v>0</v>
      </c>
      <c r="Q42" s="195">
        <f>+Q44+Q46+Q48</f>
        <v>0</v>
      </c>
      <c r="R42" s="184">
        <f t="shared" si="1"/>
        <v>0</v>
      </c>
      <c r="S42" s="195">
        <f>+S44+S46+S48</f>
        <v>0</v>
      </c>
      <c r="T42" s="184">
        <f t="shared" si="1"/>
        <v>0</v>
      </c>
      <c r="U42" s="195">
        <f>+U44+U46+U48</f>
        <v>0</v>
      </c>
      <c r="V42" s="184">
        <f t="shared" si="1"/>
        <v>0</v>
      </c>
      <c r="W42" s="195">
        <f>+W44+W46+W48</f>
        <v>0</v>
      </c>
      <c r="X42" s="184">
        <f t="shared" ref="X42" si="142">IF(ISNUMBER(+W42/U42-1),+W42/U42-1,0)</f>
        <v>0</v>
      </c>
      <c r="Y42" s="195">
        <f>+Y44+Y46+Y48</f>
        <v>0</v>
      </c>
      <c r="Z42" s="184">
        <f t="shared" ref="Z42" si="143">IF(ISNUMBER(+Y42/W42-1),+Y42/W42-1,0)</f>
        <v>0</v>
      </c>
      <c r="AA42" s="195">
        <f>+AA44+AA46+AA48</f>
        <v>0</v>
      </c>
      <c r="AB42" s="184">
        <f t="shared" ref="AB42" si="144">IF(ISNUMBER(+AA42/Y42-1),+AA42/Y42-1,0)</f>
        <v>0</v>
      </c>
      <c r="AC42" s="195">
        <f>+AC44+AC46+AC48</f>
        <v>0</v>
      </c>
      <c r="AD42" s="184">
        <f t="shared" ref="AD42" si="145">IF(ISNUMBER(+AC42/AA42-1),+AC42/AA42-1,0)</f>
        <v>0</v>
      </c>
      <c r="AE42" s="195">
        <f>+AE44+AE46+AE48</f>
        <v>0</v>
      </c>
      <c r="AF42" s="184">
        <f t="shared" ref="AF42" si="146">IF(ISNUMBER(+AE42/AC42-1),+AE42/AC42-1,0)</f>
        <v>0</v>
      </c>
      <c r="AG42" s="195">
        <f>+AG44+AG46+AG48</f>
        <v>0</v>
      </c>
      <c r="AH42" s="184">
        <f t="shared" ref="AH42" si="147">IF(ISNUMBER(+AG42/AE42-1),+AG42/AE42-1,0)</f>
        <v>0</v>
      </c>
      <c r="AI42" s="195">
        <f>+AI44+AI46+AI48</f>
        <v>0</v>
      </c>
      <c r="AJ42" s="184">
        <f t="shared" ref="AJ42" si="148">IF(ISNUMBER(+AI42/AG42-1),+AI42/AG42-1,0)</f>
        <v>0</v>
      </c>
      <c r="AK42" s="195">
        <f>+AK44+AK46+AK48</f>
        <v>0</v>
      </c>
      <c r="AL42" s="184">
        <f t="shared" ref="AL42" si="149">IF(ISNUMBER(+AK42/AI42-1),+AK42/AI42-1,0)</f>
        <v>0</v>
      </c>
      <c r="AM42" s="195">
        <f>+AM44+AM46+AM48</f>
        <v>0</v>
      </c>
      <c r="AN42" s="184">
        <f t="shared" ref="AN42" si="150">IF(ISNUMBER(+AM42/AK42-1),+AM42/AK42-1,0)</f>
        <v>0</v>
      </c>
      <c r="AO42" s="195">
        <f>+AO44+AO46+AO48</f>
        <v>0</v>
      </c>
      <c r="AP42" s="185">
        <f t="shared" ref="AP42" si="151">IF(ISNUMBER(+AO42/AM42-1),+AO42/AM42-1,0)</f>
        <v>0</v>
      </c>
    </row>
    <row r="43" spans="2:42" s="26" customFormat="1" ht="11.25" hidden="1" outlineLevel="1" x14ac:dyDescent="0.2">
      <c r="B43" s="186"/>
      <c r="C43" s="187"/>
      <c r="D43" s="188"/>
      <c r="E43" s="189" t="s">
        <v>140</v>
      </c>
      <c r="F43" s="190"/>
      <c r="G43" s="190"/>
      <c r="H43" s="191">
        <f>IF(ISNUMBER(+H42/H$62),+H42/H$62,0)</f>
        <v>0</v>
      </c>
      <c r="I43" s="192">
        <f>IF(ISNUMBER(+I42/I$62),+I42/I$62,0)</f>
        <v>0</v>
      </c>
      <c r="J43" s="193"/>
      <c r="K43" s="192">
        <f>IF(ISNUMBER(+K42/K$62),+K42/K$62,0)</f>
        <v>0</v>
      </c>
      <c r="L43" s="193"/>
      <c r="M43" s="192">
        <f>IF(ISNUMBER(+M42/M$62),+M42/M$62,0)</f>
        <v>0</v>
      </c>
      <c r="N43" s="193"/>
      <c r="O43" s="192">
        <f>IF(ISNUMBER(+O42/O$62),+O42/O$62,0)</f>
        <v>0</v>
      </c>
      <c r="P43" s="193"/>
      <c r="Q43" s="192">
        <f>IF(ISNUMBER(+Q42/Q$62),+Q42/Q$62,0)</f>
        <v>0</v>
      </c>
      <c r="R43" s="193"/>
      <c r="S43" s="192">
        <f>IF(ISNUMBER(+S42/S$62),+S42/S$62,0)</f>
        <v>0</v>
      </c>
      <c r="T43" s="193"/>
      <c r="U43" s="192">
        <f>IF(ISNUMBER(+U42/U$62),+U42/U$62,0)</f>
        <v>0</v>
      </c>
      <c r="V43" s="193"/>
      <c r="W43" s="192">
        <f>IF(ISNUMBER(+W42/W$62),+W42/W$62,0)</f>
        <v>0</v>
      </c>
      <c r="X43" s="193"/>
      <c r="Y43" s="192">
        <f>IF(ISNUMBER(+Y42/Y$62),+Y42/Y$62,0)</f>
        <v>0</v>
      </c>
      <c r="Z43" s="193"/>
      <c r="AA43" s="192">
        <f>IF(ISNUMBER(+AA42/AA$62),+AA42/AA$62,0)</f>
        <v>0</v>
      </c>
      <c r="AB43" s="193"/>
      <c r="AC43" s="192">
        <f>IF(ISNUMBER(+AC42/AC$62),+AC42/AC$62,0)</f>
        <v>0</v>
      </c>
      <c r="AD43" s="193"/>
      <c r="AE43" s="192">
        <f>IF(ISNUMBER(+AE42/AE$62),+AE42/AE$62,0)</f>
        <v>0</v>
      </c>
      <c r="AF43" s="193"/>
      <c r="AG43" s="192">
        <f>IF(ISNUMBER(+AG42/AG$62),+AG42/AG$62,0)</f>
        <v>0</v>
      </c>
      <c r="AH43" s="193"/>
      <c r="AI43" s="192">
        <f>IF(ISNUMBER(+AI42/AI$62),+AI42/AI$62,0)</f>
        <v>0</v>
      </c>
      <c r="AJ43" s="193"/>
      <c r="AK43" s="192">
        <f>IF(ISNUMBER(+AK42/AK$62),+AK42/AK$62,0)</f>
        <v>0</v>
      </c>
      <c r="AL43" s="193"/>
      <c r="AM43" s="192">
        <f>IF(ISNUMBER(+AM42/AM$62),+AM42/AM$62,0)</f>
        <v>0</v>
      </c>
      <c r="AN43" s="193"/>
      <c r="AO43" s="192">
        <f>IF(ISNUMBER(+AO42/AO$62),+AO42/AO$62,0)</f>
        <v>0</v>
      </c>
      <c r="AP43" s="194"/>
    </row>
    <row r="44" spans="2:42" collapsed="1" x14ac:dyDescent="0.2">
      <c r="B44" s="56"/>
      <c r="C44" s="52"/>
      <c r="D44" s="52" t="s">
        <v>36</v>
      </c>
      <c r="E44" s="53"/>
      <c r="F44" s="53"/>
      <c r="G44" s="53"/>
      <c r="H44" s="49"/>
      <c r="I44" s="49"/>
      <c r="J44" s="32">
        <f t="shared" si="0"/>
        <v>0</v>
      </c>
      <c r="K44" s="49"/>
      <c r="L44" s="32">
        <f t="shared" si="1"/>
        <v>0</v>
      </c>
      <c r="M44" s="49"/>
      <c r="N44" s="32">
        <f t="shared" si="1"/>
        <v>0</v>
      </c>
      <c r="O44" s="49"/>
      <c r="P44" s="32">
        <f t="shared" si="1"/>
        <v>0</v>
      </c>
      <c r="Q44" s="49"/>
      <c r="R44" s="32">
        <f t="shared" si="1"/>
        <v>0</v>
      </c>
      <c r="S44" s="49"/>
      <c r="T44" s="32">
        <f t="shared" si="1"/>
        <v>0</v>
      </c>
      <c r="U44" s="49"/>
      <c r="V44" s="32">
        <f t="shared" si="1"/>
        <v>0</v>
      </c>
      <c r="W44" s="49"/>
      <c r="X44" s="32">
        <f t="shared" ref="X44" si="152">IF(ISNUMBER(+W44/U44-1),+W44/U44-1,0)</f>
        <v>0</v>
      </c>
      <c r="Y44" s="49"/>
      <c r="Z44" s="32">
        <f t="shared" ref="Z44" si="153">IF(ISNUMBER(+Y44/W44-1),+Y44/W44-1,0)</f>
        <v>0</v>
      </c>
      <c r="AA44" s="49"/>
      <c r="AB44" s="32">
        <f t="shared" ref="AB44" si="154">IF(ISNUMBER(+AA44/Y44-1),+AA44/Y44-1,0)</f>
        <v>0</v>
      </c>
      <c r="AC44" s="49"/>
      <c r="AD44" s="32">
        <f t="shared" ref="AD44" si="155">IF(ISNUMBER(+AC44/AA44-1),+AC44/AA44-1,0)</f>
        <v>0</v>
      </c>
      <c r="AE44" s="49"/>
      <c r="AF44" s="32">
        <f t="shared" ref="AF44" si="156">IF(ISNUMBER(+AE44/AC44-1),+AE44/AC44-1,0)</f>
        <v>0</v>
      </c>
      <c r="AG44" s="49"/>
      <c r="AH44" s="32">
        <f t="shared" ref="AH44" si="157">IF(ISNUMBER(+AG44/AE44-1),+AG44/AE44-1,0)</f>
        <v>0</v>
      </c>
      <c r="AI44" s="49"/>
      <c r="AJ44" s="32">
        <f t="shared" ref="AJ44" si="158">IF(ISNUMBER(+AI44/AG44-1),+AI44/AG44-1,0)</f>
        <v>0</v>
      </c>
      <c r="AK44" s="49"/>
      <c r="AL44" s="32">
        <f t="shared" ref="AL44" si="159">IF(ISNUMBER(+AK44/AI44-1),+AK44/AI44-1,0)</f>
        <v>0</v>
      </c>
      <c r="AM44" s="49"/>
      <c r="AN44" s="32">
        <f t="shared" ref="AN44" si="160">IF(ISNUMBER(+AM44/AK44-1),+AM44/AK44-1,0)</f>
        <v>0</v>
      </c>
      <c r="AO44" s="49"/>
      <c r="AP44" s="36">
        <f t="shared" ref="AP44" si="161">IF(ISNUMBER(+AO44/AM44-1),+AO44/AM44-1,0)</f>
        <v>0</v>
      </c>
    </row>
    <row r="45" spans="2:42" s="26" customFormat="1" ht="11.25" hidden="1" outlineLevel="1" x14ac:dyDescent="0.2">
      <c r="B45" s="42"/>
      <c r="C45" s="43"/>
      <c r="D45" s="44"/>
      <c r="E45" s="45" t="s">
        <v>140</v>
      </c>
      <c r="F45" s="46"/>
      <c r="G45" s="46"/>
      <c r="H45" s="47">
        <f>IF(ISNUMBER(+H44/H$62),+H44/H$62,0)</f>
        <v>0</v>
      </c>
      <c r="I45" s="48">
        <f>IF(ISNUMBER(+I44/I$62),+I44/I$62,0)</f>
        <v>0</v>
      </c>
      <c r="J45" s="38"/>
      <c r="K45" s="48">
        <f>IF(ISNUMBER(+K44/K$62),+K44/K$62,0)</f>
        <v>0</v>
      </c>
      <c r="L45" s="38"/>
      <c r="M45" s="48">
        <f>IF(ISNUMBER(+M44/M$62),+M44/M$62,0)</f>
        <v>0</v>
      </c>
      <c r="N45" s="38"/>
      <c r="O45" s="48">
        <f>IF(ISNUMBER(+O44/O$62),+O44/O$62,0)</f>
        <v>0</v>
      </c>
      <c r="P45" s="38"/>
      <c r="Q45" s="48">
        <f>IF(ISNUMBER(+Q44/Q$62),+Q44/Q$62,0)</f>
        <v>0</v>
      </c>
      <c r="R45" s="38"/>
      <c r="S45" s="48">
        <f>IF(ISNUMBER(+S44/S$62),+S44/S$62,0)</f>
        <v>0</v>
      </c>
      <c r="T45" s="38"/>
      <c r="U45" s="48">
        <f>IF(ISNUMBER(+U44/U$62),+U44/U$62,0)</f>
        <v>0</v>
      </c>
      <c r="V45" s="38"/>
      <c r="W45" s="48">
        <f>IF(ISNUMBER(+W44/W$62),+W44/W$62,0)</f>
        <v>0</v>
      </c>
      <c r="X45" s="38"/>
      <c r="Y45" s="48">
        <f>IF(ISNUMBER(+Y44/Y$62),+Y44/Y$62,0)</f>
        <v>0</v>
      </c>
      <c r="Z45" s="38"/>
      <c r="AA45" s="48">
        <f>IF(ISNUMBER(+AA44/AA$62),+AA44/AA$62,0)</f>
        <v>0</v>
      </c>
      <c r="AB45" s="38"/>
      <c r="AC45" s="48">
        <f>IF(ISNUMBER(+AC44/AC$62),+AC44/AC$62,0)</f>
        <v>0</v>
      </c>
      <c r="AD45" s="38"/>
      <c r="AE45" s="48">
        <f>IF(ISNUMBER(+AE44/AE$62),+AE44/AE$62,0)</f>
        <v>0</v>
      </c>
      <c r="AF45" s="38"/>
      <c r="AG45" s="48">
        <f>IF(ISNUMBER(+AG44/AG$62),+AG44/AG$62,0)</f>
        <v>0</v>
      </c>
      <c r="AH45" s="38"/>
      <c r="AI45" s="48">
        <f>IF(ISNUMBER(+AI44/AI$62),+AI44/AI$62,0)</f>
        <v>0</v>
      </c>
      <c r="AJ45" s="38"/>
      <c r="AK45" s="48">
        <f>IF(ISNUMBER(+AK44/AK$62),+AK44/AK$62,0)</f>
        <v>0</v>
      </c>
      <c r="AL45" s="38"/>
      <c r="AM45" s="48">
        <f>IF(ISNUMBER(+AM44/AM$62),+AM44/AM$62,0)</f>
        <v>0</v>
      </c>
      <c r="AN45" s="38"/>
      <c r="AO45" s="48">
        <f>IF(ISNUMBER(+AO44/AO$62),+AO44/AO$62,0)</f>
        <v>0</v>
      </c>
      <c r="AP45" s="39"/>
    </row>
    <row r="46" spans="2:42" collapsed="1" x14ac:dyDescent="0.2">
      <c r="B46" s="56"/>
      <c r="C46" s="52"/>
      <c r="D46" s="52" t="s">
        <v>37</v>
      </c>
      <c r="E46" s="53"/>
      <c r="F46" s="53"/>
      <c r="G46" s="53"/>
      <c r="H46" s="49"/>
      <c r="I46" s="49"/>
      <c r="J46" s="32">
        <f t="shared" si="0"/>
        <v>0</v>
      </c>
      <c r="K46" s="49"/>
      <c r="L46" s="32">
        <f t="shared" si="1"/>
        <v>0</v>
      </c>
      <c r="M46" s="49"/>
      <c r="N46" s="32">
        <f t="shared" si="1"/>
        <v>0</v>
      </c>
      <c r="O46" s="49"/>
      <c r="P46" s="32">
        <f t="shared" si="1"/>
        <v>0</v>
      </c>
      <c r="Q46" s="49"/>
      <c r="R46" s="32">
        <f t="shared" si="1"/>
        <v>0</v>
      </c>
      <c r="S46" s="49"/>
      <c r="T46" s="32">
        <f t="shared" si="1"/>
        <v>0</v>
      </c>
      <c r="U46" s="49"/>
      <c r="V46" s="32">
        <f t="shared" si="1"/>
        <v>0</v>
      </c>
      <c r="W46" s="49"/>
      <c r="X46" s="32">
        <f t="shared" ref="X46" si="162">IF(ISNUMBER(+W46/U46-1),+W46/U46-1,0)</f>
        <v>0</v>
      </c>
      <c r="Y46" s="49"/>
      <c r="Z46" s="32">
        <f t="shared" ref="Z46" si="163">IF(ISNUMBER(+Y46/W46-1),+Y46/W46-1,0)</f>
        <v>0</v>
      </c>
      <c r="AA46" s="49"/>
      <c r="AB46" s="32">
        <f t="shared" ref="AB46" si="164">IF(ISNUMBER(+AA46/Y46-1),+AA46/Y46-1,0)</f>
        <v>0</v>
      </c>
      <c r="AC46" s="49"/>
      <c r="AD46" s="32">
        <f t="shared" ref="AD46" si="165">IF(ISNUMBER(+AC46/AA46-1),+AC46/AA46-1,0)</f>
        <v>0</v>
      </c>
      <c r="AE46" s="49"/>
      <c r="AF46" s="32">
        <f t="shared" ref="AF46" si="166">IF(ISNUMBER(+AE46/AC46-1),+AE46/AC46-1,0)</f>
        <v>0</v>
      </c>
      <c r="AG46" s="49"/>
      <c r="AH46" s="32">
        <f t="shared" ref="AH46" si="167">IF(ISNUMBER(+AG46/AE46-1),+AG46/AE46-1,0)</f>
        <v>0</v>
      </c>
      <c r="AI46" s="49"/>
      <c r="AJ46" s="32">
        <f t="shared" ref="AJ46" si="168">IF(ISNUMBER(+AI46/AG46-1),+AI46/AG46-1,0)</f>
        <v>0</v>
      </c>
      <c r="AK46" s="49"/>
      <c r="AL46" s="32">
        <f t="shared" ref="AL46" si="169">IF(ISNUMBER(+AK46/AI46-1),+AK46/AI46-1,0)</f>
        <v>0</v>
      </c>
      <c r="AM46" s="49"/>
      <c r="AN46" s="32">
        <f t="shared" ref="AN46" si="170">IF(ISNUMBER(+AM46/AK46-1),+AM46/AK46-1,0)</f>
        <v>0</v>
      </c>
      <c r="AO46" s="49"/>
      <c r="AP46" s="36">
        <f t="shared" ref="AP46" si="171">IF(ISNUMBER(+AO46/AM46-1),+AO46/AM46-1,0)</f>
        <v>0</v>
      </c>
    </row>
    <row r="47" spans="2:42" s="26" customFormat="1" ht="11.25" hidden="1" outlineLevel="1" x14ac:dyDescent="0.2">
      <c r="B47" s="42"/>
      <c r="C47" s="43"/>
      <c r="D47" s="44"/>
      <c r="E47" s="45" t="s">
        <v>140</v>
      </c>
      <c r="F47" s="46"/>
      <c r="G47" s="46"/>
      <c r="H47" s="47">
        <f>IF(ISNUMBER(+H46/H$62),+H46/H$62,0)</f>
        <v>0</v>
      </c>
      <c r="I47" s="48">
        <f>IF(ISNUMBER(+I46/I$62),+I46/I$62,0)</f>
        <v>0</v>
      </c>
      <c r="J47" s="38"/>
      <c r="K47" s="48">
        <f>IF(ISNUMBER(+K46/K$62),+K46/K$62,0)</f>
        <v>0</v>
      </c>
      <c r="L47" s="38"/>
      <c r="M47" s="48">
        <f>IF(ISNUMBER(+M46/M$62),+M46/M$62,0)</f>
        <v>0</v>
      </c>
      <c r="N47" s="38"/>
      <c r="O47" s="48">
        <f>IF(ISNUMBER(+O46/O$62),+O46/O$62,0)</f>
        <v>0</v>
      </c>
      <c r="P47" s="38"/>
      <c r="Q47" s="48">
        <f>IF(ISNUMBER(+Q46/Q$62),+Q46/Q$62,0)</f>
        <v>0</v>
      </c>
      <c r="R47" s="38"/>
      <c r="S47" s="48">
        <f>IF(ISNUMBER(+S46/S$62),+S46/S$62,0)</f>
        <v>0</v>
      </c>
      <c r="T47" s="38"/>
      <c r="U47" s="48">
        <f>IF(ISNUMBER(+U46/U$62),+U46/U$62,0)</f>
        <v>0</v>
      </c>
      <c r="V47" s="38"/>
      <c r="W47" s="48">
        <f>IF(ISNUMBER(+W46/W$62),+W46/W$62,0)</f>
        <v>0</v>
      </c>
      <c r="X47" s="38"/>
      <c r="Y47" s="48">
        <f>IF(ISNUMBER(+Y46/Y$62),+Y46/Y$62,0)</f>
        <v>0</v>
      </c>
      <c r="Z47" s="38"/>
      <c r="AA47" s="48">
        <f>IF(ISNUMBER(+AA46/AA$62),+AA46/AA$62,0)</f>
        <v>0</v>
      </c>
      <c r="AB47" s="38"/>
      <c r="AC47" s="48">
        <f>IF(ISNUMBER(+AC46/AC$62),+AC46/AC$62,0)</f>
        <v>0</v>
      </c>
      <c r="AD47" s="38"/>
      <c r="AE47" s="48">
        <f>IF(ISNUMBER(+AE46/AE$62),+AE46/AE$62,0)</f>
        <v>0</v>
      </c>
      <c r="AF47" s="38"/>
      <c r="AG47" s="48">
        <f>IF(ISNUMBER(+AG46/AG$62),+AG46/AG$62,0)</f>
        <v>0</v>
      </c>
      <c r="AH47" s="38"/>
      <c r="AI47" s="48">
        <f>IF(ISNUMBER(+AI46/AI$62),+AI46/AI$62,0)</f>
        <v>0</v>
      </c>
      <c r="AJ47" s="38"/>
      <c r="AK47" s="48">
        <f>IF(ISNUMBER(+AK46/AK$62),+AK46/AK$62,0)</f>
        <v>0</v>
      </c>
      <c r="AL47" s="38"/>
      <c r="AM47" s="48">
        <f>IF(ISNUMBER(+AM46/AM$62),+AM46/AM$62,0)</f>
        <v>0</v>
      </c>
      <c r="AN47" s="38"/>
      <c r="AO47" s="48">
        <f>IF(ISNUMBER(+AO46/AO$62),+AO46/AO$62,0)</f>
        <v>0</v>
      </c>
      <c r="AP47" s="39"/>
    </row>
    <row r="48" spans="2:42" collapsed="1" x14ac:dyDescent="0.2">
      <c r="B48" s="56"/>
      <c r="C48" s="52"/>
      <c r="D48" s="52" t="s">
        <v>38</v>
      </c>
      <c r="E48" s="53"/>
      <c r="F48" s="53"/>
      <c r="G48" s="53"/>
      <c r="H48" s="49"/>
      <c r="I48" s="49"/>
      <c r="J48" s="32">
        <f t="shared" si="0"/>
        <v>0</v>
      </c>
      <c r="K48" s="49"/>
      <c r="L48" s="32">
        <f t="shared" si="1"/>
        <v>0</v>
      </c>
      <c r="M48" s="49"/>
      <c r="N48" s="32">
        <f t="shared" si="1"/>
        <v>0</v>
      </c>
      <c r="O48" s="49"/>
      <c r="P48" s="32">
        <f t="shared" si="1"/>
        <v>0</v>
      </c>
      <c r="Q48" s="49"/>
      <c r="R48" s="32">
        <f t="shared" si="1"/>
        <v>0</v>
      </c>
      <c r="S48" s="49"/>
      <c r="T48" s="32">
        <f t="shared" si="1"/>
        <v>0</v>
      </c>
      <c r="U48" s="49"/>
      <c r="V48" s="32">
        <f t="shared" si="1"/>
        <v>0</v>
      </c>
      <c r="W48" s="49"/>
      <c r="X48" s="32">
        <f t="shared" ref="X48" si="172">IF(ISNUMBER(+W48/U48-1),+W48/U48-1,0)</f>
        <v>0</v>
      </c>
      <c r="Y48" s="49"/>
      <c r="Z48" s="32">
        <f t="shared" ref="Z48" si="173">IF(ISNUMBER(+Y48/W48-1),+Y48/W48-1,0)</f>
        <v>0</v>
      </c>
      <c r="AA48" s="49"/>
      <c r="AB48" s="32">
        <f t="shared" ref="AB48" si="174">IF(ISNUMBER(+AA48/Y48-1),+AA48/Y48-1,0)</f>
        <v>0</v>
      </c>
      <c r="AC48" s="49"/>
      <c r="AD48" s="32">
        <f t="shared" ref="AD48" si="175">IF(ISNUMBER(+AC48/AA48-1),+AC48/AA48-1,0)</f>
        <v>0</v>
      </c>
      <c r="AE48" s="49"/>
      <c r="AF48" s="32">
        <f t="shared" ref="AF48" si="176">IF(ISNUMBER(+AE48/AC48-1),+AE48/AC48-1,0)</f>
        <v>0</v>
      </c>
      <c r="AG48" s="49"/>
      <c r="AH48" s="32">
        <f t="shared" ref="AH48" si="177">IF(ISNUMBER(+AG48/AE48-1),+AG48/AE48-1,0)</f>
        <v>0</v>
      </c>
      <c r="AI48" s="49"/>
      <c r="AJ48" s="32">
        <f t="shared" ref="AJ48" si="178">IF(ISNUMBER(+AI48/AG48-1),+AI48/AG48-1,0)</f>
        <v>0</v>
      </c>
      <c r="AK48" s="49"/>
      <c r="AL48" s="32">
        <f t="shared" ref="AL48" si="179">IF(ISNUMBER(+AK48/AI48-1),+AK48/AI48-1,0)</f>
        <v>0</v>
      </c>
      <c r="AM48" s="49"/>
      <c r="AN48" s="32">
        <f t="shared" ref="AN48" si="180">IF(ISNUMBER(+AM48/AK48-1),+AM48/AK48-1,0)</f>
        <v>0</v>
      </c>
      <c r="AO48" s="49"/>
      <c r="AP48" s="36">
        <f t="shared" ref="AP48" si="181">IF(ISNUMBER(+AO48/AM48-1),+AO48/AM48-1,0)</f>
        <v>0</v>
      </c>
    </row>
    <row r="49" spans="2:42" s="26" customFormat="1" ht="11.25" hidden="1" outlineLevel="1" x14ac:dyDescent="0.2">
      <c r="B49" s="42"/>
      <c r="C49" s="43"/>
      <c r="D49" s="44"/>
      <c r="E49" s="45" t="s">
        <v>140</v>
      </c>
      <c r="F49" s="46"/>
      <c r="G49" s="46"/>
      <c r="H49" s="47">
        <f>IF(ISNUMBER(+H48/H$62),+H48/H$62,0)</f>
        <v>0</v>
      </c>
      <c r="I49" s="48">
        <f>IF(ISNUMBER(+I48/I$62),+I48/I$62,0)</f>
        <v>0</v>
      </c>
      <c r="J49" s="38"/>
      <c r="K49" s="48">
        <f>IF(ISNUMBER(+K48/K$62),+K48/K$62,0)</f>
        <v>0</v>
      </c>
      <c r="L49" s="38"/>
      <c r="M49" s="48">
        <f>IF(ISNUMBER(+M48/M$62),+M48/M$62,0)</f>
        <v>0</v>
      </c>
      <c r="N49" s="38"/>
      <c r="O49" s="48">
        <f>IF(ISNUMBER(+O48/O$62),+O48/O$62,0)</f>
        <v>0</v>
      </c>
      <c r="P49" s="38"/>
      <c r="Q49" s="48">
        <f>IF(ISNUMBER(+Q48/Q$62),+Q48/Q$62,0)</f>
        <v>0</v>
      </c>
      <c r="R49" s="38"/>
      <c r="S49" s="48">
        <f>IF(ISNUMBER(+S48/S$62),+S48/S$62,0)</f>
        <v>0</v>
      </c>
      <c r="T49" s="38"/>
      <c r="U49" s="48">
        <f>IF(ISNUMBER(+U48/U$62),+U48/U$62,0)</f>
        <v>0</v>
      </c>
      <c r="V49" s="38"/>
      <c r="W49" s="48">
        <f>IF(ISNUMBER(+W48/W$62),+W48/W$62,0)</f>
        <v>0</v>
      </c>
      <c r="X49" s="38"/>
      <c r="Y49" s="48">
        <f>IF(ISNUMBER(+Y48/Y$62),+Y48/Y$62,0)</f>
        <v>0</v>
      </c>
      <c r="Z49" s="38"/>
      <c r="AA49" s="48">
        <f>IF(ISNUMBER(+AA48/AA$62),+AA48/AA$62,0)</f>
        <v>0</v>
      </c>
      <c r="AB49" s="38"/>
      <c r="AC49" s="48">
        <f>IF(ISNUMBER(+AC48/AC$62),+AC48/AC$62,0)</f>
        <v>0</v>
      </c>
      <c r="AD49" s="38"/>
      <c r="AE49" s="48">
        <f>IF(ISNUMBER(+AE48/AE$62),+AE48/AE$62,0)</f>
        <v>0</v>
      </c>
      <c r="AF49" s="38"/>
      <c r="AG49" s="48">
        <f>IF(ISNUMBER(+AG48/AG$62),+AG48/AG$62,0)</f>
        <v>0</v>
      </c>
      <c r="AH49" s="38"/>
      <c r="AI49" s="48">
        <f>IF(ISNUMBER(+AI48/AI$62),+AI48/AI$62,0)</f>
        <v>0</v>
      </c>
      <c r="AJ49" s="38"/>
      <c r="AK49" s="48">
        <f>IF(ISNUMBER(+AK48/AK$62),+AK48/AK$62,0)</f>
        <v>0</v>
      </c>
      <c r="AL49" s="38"/>
      <c r="AM49" s="48">
        <f>IF(ISNUMBER(+AM48/AM$62),+AM48/AM$62,0)</f>
        <v>0</v>
      </c>
      <c r="AN49" s="38"/>
      <c r="AO49" s="48">
        <f>IF(ISNUMBER(+AO48/AO$62),+AO48/AO$62,0)</f>
        <v>0</v>
      </c>
      <c r="AP49" s="39"/>
    </row>
    <row r="50" spans="2:42" collapsed="1" x14ac:dyDescent="0.2">
      <c r="B50" s="56"/>
      <c r="C50" s="52" t="s">
        <v>30</v>
      </c>
      <c r="D50" s="57"/>
      <c r="E50" s="58"/>
      <c r="F50" s="58"/>
      <c r="G50" s="58"/>
      <c r="H50" s="49"/>
      <c r="I50" s="49"/>
      <c r="J50" s="32">
        <f t="shared" si="0"/>
        <v>0</v>
      </c>
      <c r="K50" s="49"/>
      <c r="L50" s="32">
        <f t="shared" si="1"/>
        <v>0</v>
      </c>
      <c r="M50" s="49"/>
      <c r="N50" s="32">
        <f t="shared" si="1"/>
        <v>0</v>
      </c>
      <c r="O50" s="49"/>
      <c r="P50" s="32">
        <f t="shared" si="1"/>
        <v>0</v>
      </c>
      <c r="Q50" s="49"/>
      <c r="R50" s="32">
        <f t="shared" si="1"/>
        <v>0</v>
      </c>
      <c r="S50" s="49"/>
      <c r="T50" s="32">
        <f t="shared" si="1"/>
        <v>0</v>
      </c>
      <c r="U50" s="49"/>
      <c r="V50" s="32">
        <f t="shared" si="1"/>
        <v>0</v>
      </c>
      <c r="W50" s="49"/>
      <c r="X50" s="32">
        <f t="shared" ref="X50" si="182">IF(ISNUMBER(+W50/U50-1),+W50/U50-1,0)</f>
        <v>0</v>
      </c>
      <c r="Y50" s="49"/>
      <c r="Z50" s="32">
        <f t="shared" ref="Z50" si="183">IF(ISNUMBER(+Y50/W50-1),+Y50/W50-1,0)</f>
        <v>0</v>
      </c>
      <c r="AA50" s="49"/>
      <c r="AB50" s="32">
        <f t="shared" ref="AB50" si="184">IF(ISNUMBER(+AA50/Y50-1),+AA50/Y50-1,0)</f>
        <v>0</v>
      </c>
      <c r="AC50" s="49"/>
      <c r="AD50" s="32">
        <f t="shared" ref="AD50" si="185">IF(ISNUMBER(+AC50/AA50-1),+AC50/AA50-1,0)</f>
        <v>0</v>
      </c>
      <c r="AE50" s="49"/>
      <c r="AF50" s="32">
        <f t="shared" ref="AF50" si="186">IF(ISNUMBER(+AE50/AC50-1),+AE50/AC50-1,0)</f>
        <v>0</v>
      </c>
      <c r="AG50" s="49"/>
      <c r="AH50" s="32">
        <f t="shared" ref="AH50" si="187">IF(ISNUMBER(+AG50/AE50-1),+AG50/AE50-1,0)</f>
        <v>0</v>
      </c>
      <c r="AI50" s="49"/>
      <c r="AJ50" s="32">
        <f t="shared" ref="AJ50" si="188">IF(ISNUMBER(+AI50/AG50-1),+AI50/AG50-1,0)</f>
        <v>0</v>
      </c>
      <c r="AK50" s="49"/>
      <c r="AL50" s="32">
        <f t="shared" ref="AL50" si="189">IF(ISNUMBER(+AK50/AI50-1),+AK50/AI50-1,0)</f>
        <v>0</v>
      </c>
      <c r="AM50" s="49"/>
      <c r="AN50" s="32">
        <f t="shared" ref="AN50" si="190">IF(ISNUMBER(+AM50/AK50-1),+AM50/AK50-1,0)</f>
        <v>0</v>
      </c>
      <c r="AO50" s="49"/>
      <c r="AP50" s="36">
        <f t="shared" ref="AP50" si="191">IF(ISNUMBER(+AO50/AM50-1),+AO50/AM50-1,0)</f>
        <v>0</v>
      </c>
    </row>
    <row r="51" spans="2:42" s="26" customFormat="1" ht="11.25" hidden="1" outlineLevel="1" x14ac:dyDescent="0.2">
      <c r="B51" s="42"/>
      <c r="C51" s="43"/>
      <c r="D51" s="44"/>
      <c r="E51" s="45" t="s">
        <v>140</v>
      </c>
      <c r="F51" s="46"/>
      <c r="G51" s="46"/>
      <c r="H51" s="47">
        <f>IF(ISNUMBER(+H50/H$62),+H50/H$62,0)</f>
        <v>0</v>
      </c>
      <c r="I51" s="48">
        <f>IF(ISNUMBER(+I50/I$62),+I50/I$62,0)</f>
        <v>0</v>
      </c>
      <c r="J51" s="38"/>
      <c r="K51" s="48">
        <f>IF(ISNUMBER(+K50/K$62),+K50/K$62,0)</f>
        <v>0</v>
      </c>
      <c r="L51" s="38"/>
      <c r="M51" s="48">
        <f>IF(ISNUMBER(+M50/M$62),+M50/M$62,0)</f>
        <v>0</v>
      </c>
      <c r="N51" s="38"/>
      <c r="O51" s="48">
        <f>IF(ISNUMBER(+O50/O$62),+O50/O$62,0)</f>
        <v>0</v>
      </c>
      <c r="P51" s="38"/>
      <c r="Q51" s="48">
        <f>IF(ISNUMBER(+Q50/Q$62),+Q50/Q$62,0)</f>
        <v>0</v>
      </c>
      <c r="R51" s="38"/>
      <c r="S51" s="48">
        <f>IF(ISNUMBER(+S50/S$62),+S50/S$62,0)</f>
        <v>0</v>
      </c>
      <c r="T51" s="38"/>
      <c r="U51" s="48">
        <f>IF(ISNUMBER(+U50/U$62),+U50/U$62,0)</f>
        <v>0</v>
      </c>
      <c r="V51" s="38"/>
      <c r="W51" s="48">
        <f>IF(ISNUMBER(+W50/W$62),+W50/W$62,0)</f>
        <v>0</v>
      </c>
      <c r="X51" s="38"/>
      <c r="Y51" s="48">
        <f>IF(ISNUMBER(+Y50/Y$62),+Y50/Y$62,0)</f>
        <v>0</v>
      </c>
      <c r="Z51" s="38"/>
      <c r="AA51" s="48">
        <f>IF(ISNUMBER(+AA50/AA$62),+AA50/AA$62,0)</f>
        <v>0</v>
      </c>
      <c r="AB51" s="38"/>
      <c r="AC51" s="48">
        <f>IF(ISNUMBER(+AC50/AC$62),+AC50/AC$62,0)</f>
        <v>0</v>
      </c>
      <c r="AD51" s="38"/>
      <c r="AE51" s="48">
        <f>IF(ISNUMBER(+AE50/AE$62),+AE50/AE$62,0)</f>
        <v>0</v>
      </c>
      <c r="AF51" s="38"/>
      <c r="AG51" s="48">
        <f>IF(ISNUMBER(+AG50/AG$62),+AG50/AG$62,0)</f>
        <v>0</v>
      </c>
      <c r="AH51" s="38"/>
      <c r="AI51" s="48">
        <f>IF(ISNUMBER(+AI50/AI$62),+AI50/AI$62,0)</f>
        <v>0</v>
      </c>
      <c r="AJ51" s="38"/>
      <c r="AK51" s="48">
        <f>IF(ISNUMBER(+AK50/AK$62),+AK50/AK$62,0)</f>
        <v>0</v>
      </c>
      <c r="AL51" s="38"/>
      <c r="AM51" s="48">
        <f>IF(ISNUMBER(+AM50/AM$62),+AM50/AM$62,0)</f>
        <v>0</v>
      </c>
      <c r="AN51" s="38"/>
      <c r="AO51" s="48">
        <f>IF(ISNUMBER(+AO50/AO$62),+AO50/AO$62,0)</f>
        <v>0</v>
      </c>
      <c r="AP51" s="39"/>
    </row>
    <row r="52" spans="2:42" collapsed="1" x14ac:dyDescent="0.2">
      <c r="B52" s="56"/>
      <c r="C52" s="52" t="s">
        <v>11</v>
      </c>
      <c r="D52" s="57"/>
      <c r="E52" s="58"/>
      <c r="F52" s="58"/>
      <c r="G52" s="58"/>
      <c r="H52" s="49"/>
      <c r="I52" s="49"/>
      <c r="J52" s="32">
        <f t="shared" si="0"/>
        <v>0</v>
      </c>
      <c r="K52" s="49"/>
      <c r="L52" s="32">
        <f t="shared" si="1"/>
        <v>0</v>
      </c>
      <c r="M52" s="49"/>
      <c r="N52" s="32">
        <f t="shared" si="1"/>
        <v>0</v>
      </c>
      <c r="O52" s="49"/>
      <c r="P52" s="32">
        <f t="shared" si="1"/>
        <v>0</v>
      </c>
      <c r="Q52" s="49"/>
      <c r="R52" s="32">
        <f t="shared" si="1"/>
        <v>0</v>
      </c>
      <c r="S52" s="49"/>
      <c r="T52" s="32">
        <f t="shared" si="1"/>
        <v>0</v>
      </c>
      <c r="U52" s="49"/>
      <c r="V52" s="32">
        <f t="shared" si="1"/>
        <v>0</v>
      </c>
      <c r="W52" s="49"/>
      <c r="X52" s="32">
        <f t="shared" ref="X52" si="192">IF(ISNUMBER(+W52/U52-1),+W52/U52-1,0)</f>
        <v>0</v>
      </c>
      <c r="Y52" s="49"/>
      <c r="Z52" s="32">
        <f t="shared" ref="Z52" si="193">IF(ISNUMBER(+Y52/W52-1),+Y52/W52-1,0)</f>
        <v>0</v>
      </c>
      <c r="AA52" s="49"/>
      <c r="AB52" s="32">
        <f t="shared" ref="AB52" si="194">IF(ISNUMBER(+AA52/Y52-1),+AA52/Y52-1,0)</f>
        <v>0</v>
      </c>
      <c r="AC52" s="49"/>
      <c r="AD52" s="32">
        <f t="shared" ref="AD52" si="195">IF(ISNUMBER(+AC52/AA52-1),+AC52/AA52-1,0)</f>
        <v>0</v>
      </c>
      <c r="AE52" s="49"/>
      <c r="AF52" s="32">
        <f t="shared" ref="AF52" si="196">IF(ISNUMBER(+AE52/AC52-1),+AE52/AC52-1,0)</f>
        <v>0</v>
      </c>
      <c r="AG52" s="49"/>
      <c r="AH52" s="32">
        <f t="shared" ref="AH52" si="197">IF(ISNUMBER(+AG52/AE52-1),+AG52/AE52-1,0)</f>
        <v>0</v>
      </c>
      <c r="AI52" s="49"/>
      <c r="AJ52" s="32">
        <f t="shared" ref="AJ52" si="198">IF(ISNUMBER(+AI52/AG52-1),+AI52/AG52-1,0)</f>
        <v>0</v>
      </c>
      <c r="AK52" s="49"/>
      <c r="AL52" s="32">
        <f t="shared" ref="AL52" si="199">IF(ISNUMBER(+AK52/AI52-1),+AK52/AI52-1,0)</f>
        <v>0</v>
      </c>
      <c r="AM52" s="49"/>
      <c r="AN52" s="32">
        <f t="shared" ref="AN52" si="200">IF(ISNUMBER(+AM52/AK52-1),+AM52/AK52-1,0)</f>
        <v>0</v>
      </c>
      <c r="AO52" s="49"/>
      <c r="AP52" s="36">
        <f t="shared" ref="AP52" si="201">IF(ISNUMBER(+AO52/AM52-1),+AO52/AM52-1,0)</f>
        <v>0</v>
      </c>
    </row>
    <row r="53" spans="2:42" s="26" customFormat="1" ht="11.25" hidden="1" outlineLevel="1" x14ac:dyDescent="0.2">
      <c r="B53" s="42"/>
      <c r="C53" s="43"/>
      <c r="D53" s="44"/>
      <c r="E53" s="45" t="s">
        <v>140</v>
      </c>
      <c r="F53" s="46"/>
      <c r="G53" s="46"/>
      <c r="H53" s="47">
        <f>IF(ISNUMBER(+H52/H$62),+H52/H$62,0)</f>
        <v>0</v>
      </c>
      <c r="I53" s="48">
        <f>IF(ISNUMBER(+I52/I$62),+I52/I$62,0)</f>
        <v>0</v>
      </c>
      <c r="J53" s="38"/>
      <c r="K53" s="48">
        <f>IF(ISNUMBER(+K52/K$62),+K52/K$62,0)</f>
        <v>0</v>
      </c>
      <c r="L53" s="38"/>
      <c r="M53" s="48">
        <f>IF(ISNUMBER(+M52/M$62),+M52/M$62,0)</f>
        <v>0</v>
      </c>
      <c r="N53" s="38"/>
      <c r="O53" s="48">
        <f>IF(ISNUMBER(+O52/O$62),+O52/O$62,0)</f>
        <v>0</v>
      </c>
      <c r="P53" s="38"/>
      <c r="Q53" s="48">
        <f>IF(ISNUMBER(+Q52/Q$62),+Q52/Q$62,0)</f>
        <v>0</v>
      </c>
      <c r="R53" s="38"/>
      <c r="S53" s="48">
        <f>IF(ISNUMBER(+S52/S$62),+S52/S$62,0)</f>
        <v>0</v>
      </c>
      <c r="T53" s="38"/>
      <c r="U53" s="48">
        <f>IF(ISNUMBER(+U52/U$62),+U52/U$62,0)</f>
        <v>0</v>
      </c>
      <c r="V53" s="38"/>
      <c r="W53" s="48">
        <f>IF(ISNUMBER(+W52/W$62),+W52/W$62,0)</f>
        <v>0</v>
      </c>
      <c r="X53" s="38"/>
      <c r="Y53" s="48">
        <f>IF(ISNUMBER(+Y52/Y$62),+Y52/Y$62,0)</f>
        <v>0</v>
      </c>
      <c r="Z53" s="38"/>
      <c r="AA53" s="48">
        <f>IF(ISNUMBER(+AA52/AA$62),+AA52/AA$62,0)</f>
        <v>0</v>
      </c>
      <c r="AB53" s="38"/>
      <c r="AC53" s="48">
        <f>IF(ISNUMBER(+AC52/AC$62),+AC52/AC$62,0)</f>
        <v>0</v>
      </c>
      <c r="AD53" s="38"/>
      <c r="AE53" s="48">
        <f>IF(ISNUMBER(+AE52/AE$62),+AE52/AE$62,0)</f>
        <v>0</v>
      </c>
      <c r="AF53" s="38"/>
      <c r="AG53" s="48">
        <f>IF(ISNUMBER(+AG52/AG$62),+AG52/AG$62,0)</f>
        <v>0</v>
      </c>
      <c r="AH53" s="38"/>
      <c r="AI53" s="48">
        <f>IF(ISNUMBER(+AI52/AI$62),+AI52/AI$62,0)</f>
        <v>0</v>
      </c>
      <c r="AJ53" s="38"/>
      <c r="AK53" s="48">
        <f>IF(ISNUMBER(+AK52/AK$62),+AK52/AK$62,0)</f>
        <v>0</v>
      </c>
      <c r="AL53" s="38"/>
      <c r="AM53" s="48">
        <f>IF(ISNUMBER(+AM52/AM$62),+AM52/AM$62,0)</f>
        <v>0</v>
      </c>
      <c r="AN53" s="38"/>
      <c r="AO53" s="48">
        <f>IF(ISNUMBER(+AO52/AO$62),+AO52/AO$62,0)</f>
        <v>0</v>
      </c>
      <c r="AP53" s="39"/>
    </row>
    <row r="54" spans="2:42" collapsed="1" x14ac:dyDescent="0.2">
      <c r="B54" s="56"/>
      <c r="C54" s="52" t="s">
        <v>12</v>
      </c>
      <c r="D54" s="57"/>
      <c r="E54" s="58"/>
      <c r="F54" s="58"/>
      <c r="G54" s="58"/>
      <c r="H54" s="49"/>
      <c r="I54" s="49"/>
      <c r="J54" s="32">
        <f t="shared" si="0"/>
        <v>0</v>
      </c>
      <c r="K54" s="49"/>
      <c r="L54" s="32">
        <f t="shared" si="1"/>
        <v>0</v>
      </c>
      <c r="M54" s="49"/>
      <c r="N54" s="32">
        <f t="shared" si="1"/>
        <v>0</v>
      </c>
      <c r="O54" s="49"/>
      <c r="P54" s="32">
        <f t="shared" si="1"/>
        <v>0</v>
      </c>
      <c r="Q54" s="49"/>
      <c r="R54" s="32">
        <f t="shared" si="1"/>
        <v>0</v>
      </c>
      <c r="S54" s="49"/>
      <c r="T54" s="32">
        <f t="shared" si="1"/>
        <v>0</v>
      </c>
      <c r="U54" s="49"/>
      <c r="V54" s="32">
        <f t="shared" si="1"/>
        <v>0</v>
      </c>
      <c r="W54" s="49"/>
      <c r="X54" s="32">
        <f t="shared" ref="X54" si="202">IF(ISNUMBER(+W54/U54-1),+W54/U54-1,0)</f>
        <v>0</v>
      </c>
      <c r="Y54" s="49"/>
      <c r="Z54" s="32">
        <f t="shared" ref="Z54" si="203">IF(ISNUMBER(+Y54/W54-1),+Y54/W54-1,0)</f>
        <v>0</v>
      </c>
      <c r="AA54" s="49"/>
      <c r="AB54" s="32">
        <f t="shared" ref="AB54" si="204">IF(ISNUMBER(+AA54/Y54-1),+AA54/Y54-1,0)</f>
        <v>0</v>
      </c>
      <c r="AC54" s="49"/>
      <c r="AD54" s="32">
        <f t="shared" ref="AD54" si="205">IF(ISNUMBER(+AC54/AA54-1),+AC54/AA54-1,0)</f>
        <v>0</v>
      </c>
      <c r="AE54" s="49"/>
      <c r="AF54" s="32">
        <f t="shared" ref="AF54" si="206">IF(ISNUMBER(+AE54/AC54-1),+AE54/AC54-1,0)</f>
        <v>0</v>
      </c>
      <c r="AG54" s="49"/>
      <c r="AH54" s="32">
        <f t="shared" ref="AH54" si="207">IF(ISNUMBER(+AG54/AE54-1),+AG54/AE54-1,0)</f>
        <v>0</v>
      </c>
      <c r="AI54" s="49"/>
      <c r="AJ54" s="32">
        <f t="shared" ref="AJ54" si="208">IF(ISNUMBER(+AI54/AG54-1),+AI54/AG54-1,0)</f>
        <v>0</v>
      </c>
      <c r="AK54" s="49"/>
      <c r="AL54" s="32">
        <f t="shared" ref="AL54" si="209">IF(ISNUMBER(+AK54/AI54-1),+AK54/AI54-1,0)</f>
        <v>0</v>
      </c>
      <c r="AM54" s="49"/>
      <c r="AN54" s="32">
        <f t="shared" ref="AN54" si="210">IF(ISNUMBER(+AM54/AK54-1),+AM54/AK54-1,0)</f>
        <v>0</v>
      </c>
      <c r="AO54" s="49"/>
      <c r="AP54" s="36">
        <f t="shared" ref="AP54" si="211">IF(ISNUMBER(+AO54/AM54-1),+AO54/AM54-1,0)</f>
        <v>0</v>
      </c>
    </row>
    <row r="55" spans="2:42" s="26" customFormat="1" ht="11.25" hidden="1" outlineLevel="1" x14ac:dyDescent="0.2">
      <c r="B55" s="42"/>
      <c r="C55" s="43"/>
      <c r="D55" s="44"/>
      <c r="E55" s="45" t="s">
        <v>140</v>
      </c>
      <c r="F55" s="46"/>
      <c r="G55" s="46"/>
      <c r="H55" s="47">
        <f>IF(ISNUMBER(+H54/H$62),+H54/H$62,0)</f>
        <v>0</v>
      </c>
      <c r="I55" s="48">
        <f>IF(ISNUMBER(+I54/I$62),+I54/I$62,0)</f>
        <v>0</v>
      </c>
      <c r="J55" s="38"/>
      <c r="K55" s="48">
        <f>IF(ISNUMBER(+K54/K$62),+K54/K$62,0)</f>
        <v>0</v>
      </c>
      <c r="L55" s="38"/>
      <c r="M55" s="48">
        <f>IF(ISNUMBER(+M54/M$62),+M54/M$62,0)</f>
        <v>0</v>
      </c>
      <c r="N55" s="38"/>
      <c r="O55" s="48">
        <f>IF(ISNUMBER(+O54/O$62),+O54/O$62,0)</f>
        <v>0</v>
      </c>
      <c r="P55" s="38"/>
      <c r="Q55" s="48">
        <f>IF(ISNUMBER(+Q54/Q$62),+Q54/Q$62,0)</f>
        <v>0</v>
      </c>
      <c r="R55" s="38"/>
      <c r="S55" s="48">
        <f>IF(ISNUMBER(+S54/S$62),+S54/S$62,0)</f>
        <v>0</v>
      </c>
      <c r="T55" s="38"/>
      <c r="U55" s="48">
        <f>IF(ISNUMBER(+U54/U$62),+U54/U$62,0)</f>
        <v>0</v>
      </c>
      <c r="V55" s="38"/>
      <c r="W55" s="48">
        <f>IF(ISNUMBER(+W54/W$62),+W54/W$62,0)</f>
        <v>0</v>
      </c>
      <c r="X55" s="38"/>
      <c r="Y55" s="48">
        <f>IF(ISNUMBER(+Y54/Y$62),+Y54/Y$62,0)</f>
        <v>0</v>
      </c>
      <c r="Z55" s="38"/>
      <c r="AA55" s="48">
        <f>IF(ISNUMBER(+AA54/AA$62),+AA54/AA$62,0)</f>
        <v>0</v>
      </c>
      <c r="AB55" s="38"/>
      <c r="AC55" s="48">
        <f>IF(ISNUMBER(+AC54/AC$62),+AC54/AC$62,0)</f>
        <v>0</v>
      </c>
      <c r="AD55" s="38"/>
      <c r="AE55" s="48">
        <f>IF(ISNUMBER(+AE54/AE$62),+AE54/AE$62,0)</f>
        <v>0</v>
      </c>
      <c r="AF55" s="38"/>
      <c r="AG55" s="48">
        <f>IF(ISNUMBER(+AG54/AG$62),+AG54/AG$62,0)</f>
        <v>0</v>
      </c>
      <c r="AH55" s="38"/>
      <c r="AI55" s="48">
        <f>IF(ISNUMBER(+AI54/AI$62),+AI54/AI$62,0)</f>
        <v>0</v>
      </c>
      <c r="AJ55" s="38"/>
      <c r="AK55" s="48">
        <f>IF(ISNUMBER(+AK54/AK$62),+AK54/AK$62,0)</f>
        <v>0</v>
      </c>
      <c r="AL55" s="38"/>
      <c r="AM55" s="48">
        <f>IF(ISNUMBER(+AM54/AM$62),+AM54/AM$62,0)</f>
        <v>0</v>
      </c>
      <c r="AN55" s="38"/>
      <c r="AO55" s="48">
        <f>IF(ISNUMBER(+AO54/AO$62),+AO54/AO$62,0)</f>
        <v>0</v>
      </c>
      <c r="AP55" s="39"/>
    </row>
    <row r="56" spans="2:42" collapsed="1" x14ac:dyDescent="0.2">
      <c r="B56" s="180"/>
      <c r="C56" s="181" t="s">
        <v>13</v>
      </c>
      <c r="D56" s="182"/>
      <c r="E56" s="183"/>
      <c r="F56" s="183"/>
      <c r="G56" s="183"/>
      <c r="H56" s="195">
        <f>+H58+H60</f>
        <v>0</v>
      </c>
      <c r="I56" s="195">
        <f>+I58+I60</f>
        <v>0</v>
      </c>
      <c r="J56" s="197">
        <f t="shared" si="0"/>
        <v>0</v>
      </c>
      <c r="K56" s="195">
        <f>+K58+K60</f>
        <v>0</v>
      </c>
      <c r="L56" s="184">
        <f t="shared" si="1"/>
        <v>0</v>
      </c>
      <c r="M56" s="195">
        <f>+M58+M60</f>
        <v>0</v>
      </c>
      <c r="N56" s="184">
        <f t="shared" si="1"/>
        <v>0</v>
      </c>
      <c r="O56" s="195">
        <f>+O58+O60</f>
        <v>0</v>
      </c>
      <c r="P56" s="184">
        <f t="shared" si="1"/>
        <v>0</v>
      </c>
      <c r="Q56" s="195">
        <f>+Q58+Q60</f>
        <v>0</v>
      </c>
      <c r="R56" s="184">
        <f t="shared" si="1"/>
        <v>0</v>
      </c>
      <c r="S56" s="195">
        <f>+S58+S60</f>
        <v>0</v>
      </c>
      <c r="T56" s="184">
        <f t="shared" si="1"/>
        <v>0</v>
      </c>
      <c r="U56" s="195">
        <f>+U58+U60</f>
        <v>0</v>
      </c>
      <c r="V56" s="184">
        <f t="shared" si="1"/>
        <v>0</v>
      </c>
      <c r="W56" s="195">
        <f>+W58+W60</f>
        <v>0</v>
      </c>
      <c r="X56" s="184">
        <f t="shared" ref="X56" si="212">IF(ISNUMBER(+W56/U56-1),+W56/U56-1,0)</f>
        <v>0</v>
      </c>
      <c r="Y56" s="195">
        <f>+Y58+Y60</f>
        <v>0</v>
      </c>
      <c r="Z56" s="184">
        <f t="shared" ref="Z56" si="213">IF(ISNUMBER(+Y56/W56-1),+Y56/W56-1,0)</f>
        <v>0</v>
      </c>
      <c r="AA56" s="195">
        <f>+AA58+AA60</f>
        <v>0</v>
      </c>
      <c r="AB56" s="184">
        <f t="shared" ref="AB56" si="214">IF(ISNUMBER(+AA56/Y56-1),+AA56/Y56-1,0)</f>
        <v>0</v>
      </c>
      <c r="AC56" s="195">
        <f>+AC58+AC60</f>
        <v>0</v>
      </c>
      <c r="AD56" s="184">
        <f t="shared" ref="AD56" si="215">IF(ISNUMBER(+AC56/AA56-1),+AC56/AA56-1,0)</f>
        <v>0</v>
      </c>
      <c r="AE56" s="195">
        <f>+AE58+AE60</f>
        <v>0</v>
      </c>
      <c r="AF56" s="184">
        <f t="shared" ref="AF56" si="216">IF(ISNUMBER(+AE56/AC56-1),+AE56/AC56-1,0)</f>
        <v>0</v>
      </c>
      <c r="AG56" s="195">
        <f>+AG58+AG60</f>
        <v>0</v>
      </c>
      <c r="AH56" s="184">
        <f t="shared" ref="AH56" si="217">IF(ISNUMBER(+AG56/AE56-1),+AG56/AE56-1,0)</f>
        <v>0</v>
      </c>
      <c r="AI56" s="195">
        <f>+AI58+AI60</f>
        <v>0</v>
      </c>
      <c r="AJ56" s="184">
        <f t="shared" ref="AJ56" si="218">IF(ISNUMBER(+AI56/AG56-1),+AI56/AG56-1,0)</f>
        <v>0</v>
      </c>
      <c r="AK56" s="195">
        <f>+AK58+AK60</f>
        <v>0</v>
      </c>
      <c r="AL56" s="184">
        <f t="shared" ref="AL56" si="219">IF(ISNUMBER(+AK56/AI56-1),+AK56/AI56-1,0)</f>
        <v>0</v>
      </c>
      <c r="AM56" s="195">
        <f>+AM58+AM60</f>
        <v>0</v>
      </c>
      <c r="AN56" s="184">
        <f t="shared" ref="AN56" si="220">IF(ISNUMBER(+AM56/AK56-1),+AM56/AK56-1,0)</f>
        <v>0</v>
      </c>
      <c r="AO56" s="195">
        <f>+AO58+AO60</f>
        <v>0</v>
      </c>
      <c r="AP56" s="185">
        <f t="shared" ref="AP56" si="221">IF(ISNUMBER(+AO56/AM56-1),+AO56/AM56-1,0)</f>
        <v>0</v>
      </c>
    </row>
    <row r="57" spans="2:42" s="26" customFormat="1" ht="11.25" hidden="1" outlineLevel="1" x14ac:dyDescent="0.2">
      <c r="B57" s="186"/>
      <c r="C57" s="187"/>
      <c r="D57" s="188"/>
      <c r="E57" s="189" t="s">
        <v>140</v>
      </c>
      <c r="F57" s="190"/>
      <c r="G57" s="190"/>
      <c r="H57" s="191">
        <f>IF(ISNUMBER(+H56/H$62),+H56/H$62,0)</f>
        <v>0</v>
      </c>
      <c r="I57" s="192">
        <f>IF(ISNUMBER(+I56/I$62),+I56/I$62,0)</f>
        <v>0</v>
      </c>
      <c r="J57" s="198"/>
      <c r="K57" s="192">
        <f>IF(ISNUMBER(+K56/K$62),+K56/K$62,0)</f>
        <v>0</v>
      </c>
      <c r="L57" s="193"/>
      <c r="M57" s="192">
        <f>IF(ISNUMBER(+M56/M$62),+M56/M$62,0)</f>
        <v>0</v>
      </c>
      <c r="N57" s="193"/>
      <c r="O57" s="192">
        <f>IF(ISNUMBER(+O56/O$62),+O56/O$62,0)</f>
        <v>0</v>
      </c>
      <c r="P57" s="193"/>
      <c r="Q57" s="192">
        <f>IF(ISNUMBER(+Q56/Q$62),+Q56/Q$62,0)</f>
        <v>0</v>
      </c>
      <c r="R57" s="193"/>
      <c r="S57" s="192">
        <f>IF(ISNUMBER(+S56/S$62),+S56/S$62,0)</f>
        <v>0</v>
      </c>
      <c r="T57" s="193"/>
      <c r="U57" s="192">
        <f>IF(ISNUMBER(+U56/U$62),+U56/U$62,0)</f>
        <v>0</v>
      </c>
      <c r="V57" s="193"/>
      <c r="W57" s="192">
        <f>IF(ISNUMBER(+W56/W$62),+W56/W$62,0)</f>
        <v>0</v>
      </c>
      <c r="X57" s="193"/>
      <c r="Y57" s="192">
        <f>IF(ISNUMBER(+Y56/Y$62),+Y56/Y$62,0)</f>
        <v>0</v>
      </c>
      <c r="Z57" s="193"/>
      <c r="AA57" s="192">
        <f>IF(ISNUMBER(+AA56/AA$62),+AA56/AA$62,0)</f>
        <v>0</v>
      </c>
      <c r="AB57" s="193"/>
      <c r="AC57" s="192">
        <f>IF(ISNUMBER(+AC56/AC$62),+AC56/AC$62,0)</f>
        <v>0</v>
      </c>
      <c r="AD57" s="193"/>
      <c r="AE57" s="192">
        <f>IF(ISNUMBER(+AE56/AE$62),+AE56/AE$62,0)</f>
        <v>0</v>
      </c>
      <c r="AF57" s="193"/>
      <c r="AG57" s="192">
        <f>IF(ISNUMBER(+AG56/AG$62),+AG56/AG$62,0)</f>
        <v>0</v>
      </c>
      <c r="AH57" s="193"/>
      <c r="AI57" s="192">
        <f>IF(ISNUMBER(+AI56/AI$62),+AI56/AI$62,0)</f>
        <v>0</v>
      </c>
      <c r="AJ57" s="193"/>
      <c r="AK57" s="192">
        <f>IF(ISNUMBER(+AK56/AK$62),+AK56/AK$62,0)</f>
        <v>0</v>
      </c>
      <c r="AL57" s="193"/>
      <c r="AM57" s="192">
        <f>IF(ISNUMBER(+AM56/AM$62),+AM56/AM$62,0)</f>
        <v>0</v>
      </c>
      <c r="AN57" s="193"/>
      <c r="AO57" s="192">
        <f>IF(ISNUMBER(+AO56/AO$62),+AO56/AO$62,0)</f>
        <v>0</v>
      </c>
      <c r="AP57" s="194"/>
    </row>
    <row r="58" spans="2:42" collapsed="1" x14ac:dyDescent="0.2">
      <c r="B58" s="56"/>
      <c r="C58" s="52"/>
      <c r="D58" s="59" t="s">
        <v>54</v>
      </c>
      <c r="E58" s="58"/>
      <c r="F58" s="58"/>
      <c r="G58" s="58"/>
      <c r="H58" s="49"/>
      <c r="I58" s="49"/>
      <c r="J58" s="199">
        <f t="shared" si="0"/>
        <v>0</v>
      </c>
      <c r="K58" s="49"/>
      <c r="L58" s="32">
        <f t="shared" si="1"/>
        <v>0</v>
      </c>
      <c r="M58" s="49"/>
      <c r="N58" s="32">
        <f t="shared" si="1"/>
        <v>0</v>
      </c>
      <c r="O58" s="49"/>
      <c r="P58" s="32">
        <f t="shared" si="1"/>
        <v>0</v>
      </c>
      <c r="Q58" s="49"/>
      <c r="R58" s="32">
        <f t="shared" si="1"/>
        <v>0</v>
      </c>
      <c r="S58" s="49"/>
      <c r="T58" s="32">
        <f t="shared" si="1"/>
        <v>0</v>
      </c>
      <c r="U58" s="49"/>
      <c r="V58" s="32">
        <f t="shared" si="1"/>
        <v>0</v>
      </c>
      <c r="W58" s="49"/>
      <c r="X58" s="32">
        <f t="shared" ref="X58" si="222">IF(ISNUMBER(+W58/U58-1),+W58/U58-1,0)</f>
        <v>0</v>
      </c>
      <c r="Y58" s="49"/>
      <c r="Z58" s="32">
        <f t="shared" ref="Z58" si="223">IF(ISNUMBER(+Y58/W58-1),+Y58/W58-1,0)</f>
        <v>0</v>
      </c>
      <c r="AA58" s="49"/>
      <c r="AB58" s="32">
        <f t="shared" ref="AB58" si="224">IF(ISNUMBER(+AA58/Y58-1),+AA58/Y58-1,0)</f>
        <v>0</v>
      </c>
      <c r="AC58" s="49"/>
      <c r="AD58" s="32">
        <f t="shared" ref="AD58" si="225">IF(ISNUMBER(+AC58/AA58-1),+AC58/AA58-1,0)</f>
        <v>0</v>
      </c>
      <c r="AE58" s="49"/>
      <c r="AF58" s="32">
        <f t="shared" ref="AF58" si="226">IF(ISNUMBER(+AE58/AC58-1),+AE58/AC58-1,0)</f>
        <v>0</v>
      </c>
      <c r="AG58" s="49"/>
      <c r="AH58" s="32">
        <f t="shared" ref="AH58" si="227">IF(ISNUMBER(+AG58/AE58-1),+AG58/AE58-1,0)</f>
        <v>0</v>
      </c>
      <c r="AI58" s="49"/>
      <c r="AJ58" s="32">
        <f t="shared" ref="AJ58" si="228">IF(ISNUMBER(+AI58/AG58-1),+AI58/AG58-1,0)</f>
        <v>0</v>
      </c>
      <c r="AK58" s="49"/>
      <c r="AL58" s="32">
        <f t="shared" ref="AL58" si="229">IF(ISNUMBER(+AK58/AI58-1),+AK58/AI58-1,0)</f>
        <v>0</v>
      </c>
      <c r="AM58" s="49"/>
      <c r="AN58" s="32">
        <f t="shared" ref="AN58" si="230">IF(ISNUMBER(+AM58/AK58-1),+AM58/AK58-1,0)</f>
        <v>0</v>
      </c>
      <c r="AO58" s="49"/>
      <c r="AP58" s="36">
        <f t="shared" ref="AP58" si="231">IF(ISNUMBER(+AO58/AM58-1),+AO58/AM58-1,0)</f>
        <v>0</v>
      </c>
    </row>
    <row r="59" spans="2:42" s="26" customFormat="1" ht="11.25" hidden="1" outlineLevel="1" x14ac:dyDescent="0.2">
      <c r="B59" s="42"/>
      <c r="C59" s="43"/>
      <c r="D59" s="44"/>
      <c r="E59" s="45" t="s">
        <v>140</v>
      </c>
      <c r="F59" s="46"/>
      <c r="G59" s="46"/>
      <c r="H59" s="47">
        <f>IF(ISNUMBER(+H58/H$62),+H58/H$62,0)</f>
        <v>0</v>
      </c>
      <c r="I59" s="48">
        <f>IF(ISNUMBER(+I58/I$62),+I58/I$62,0)</f>
        <v>0</v>
      </c>
      <c r="J59" s="200"/>
      <c r="K59" s="48">
        <f>IF(ISNUMBER(+K58/K$62),+K58/K$62,0)</f>
        <v>0</v>
      </c>
      <c r="L59" s="38"/>
      <c r="M59" s="48">
        <f>IF(ISNUMBER(+M58/M$62),+M58/M$62,0)</f>
        <v>0</v>
      </c>
      <c r="N59" s="38"/>
      <c r="O59" s="48">
        <f>IF(ISNUMBER(+O58/O$62),+O58/O$62,0)</f>
        <v>0</v>
      </c>
      <c r="P59" s="38"/>
      <c r="Q59" s="48">
        <f>IF(ISNUMBER(+Q58/Q$62),+Q58/Q$62,0)</f>
        <v>0</v>
      </c>
      <c r="R59" s="38"/>
      <c r="S59" s="48">
        <f>IF(ISNUMBER(+S58/S$62),+S58/S$62,0)</f>
        <v>0</v>
      </c>
      <c r="T59" s="38"/>
      <c r="U59" s="48">
        <f>IF(ISNUMBER(+U58/U$62),+U58/U$62,0)</f>
        <v>0</v>
      </c>
      <c r="V59" s="38"/>
      <c r="W59" s="48">
        <f>IF(ISNUMBER(+W58/W$62),+W58/W$62,0)</f>
        <v>0</v>
      </c>
      <c r="X59" s="38"/>
      <c r="Y59" s="48">
        <f>IF(ISNUMBER(+Y58/Y$62),+Y58/Y$62,0)</f>
        <v>0</v>
      </c>
      <c r="Z59" s="38"/>
      <c r="AA59" s="48">
        <f>IF(ISNUMBER(+AA58/AA$62),+AA58/AA$62,0)</f>
        <v>0</v>
      </c>
      <c r="AB59" s="38"/>
      <c r="AC59" s="48">
        <f>IF(ISNUMBER(+AC58/AC$62),+AC58/AC$62,0)</f>
        <v>0</v>
      </c>
      <c r="AD59" s="38"/>
      <c r="AE59" s="48">
        <f>IF(ISNUMBER(+AE58/AE$62),+AE58/AE$62,0)</f>
        <v>0</v>
      </c>
      <c r="AF59" s="38"/>
      <c r="AG59" s="48">
        <f>IF(ISNUMBER(+AG58/AG$62),+AG58/AG$62,0)</f>
        <v>0</v>
      </c>
      <c r="AH59" s="38"/>
      <c r="AI59" s="48">
        <f>IF(ISNUMBER(+AI58/AI$62),+AI58/AI$62,0)</f>
        <v>0</v>
      </c>
      <c r="AJ59" s="38"/>
      <c r="AK59" s="48">
        <f>IF(ISNUMBER(+AK58/AK$62),+AK58/AK$62,0)</f>
        <v>0</v>
      </c>
      <c r="AL59" s="38"/>
      <c r="AM59" s="48">
        <f>IF(ISNUMBER(+AM58/AM$62),+AM58/AM$62,0)</f>
        <v>0</v>
      </c>
      <c r="AN59" s="38"/>
      <c r="AO59" s="48">
        <f>IF(ISNUMBER(+AO58/AO$62),+AO58/AO$62,0)</f>
        <v>0</v>
      </c>
      <c r="AP59" s="39"/>
    </row>
    <row r="60" spans="2:42" collapsed="1" x14ac:dyDescent="0.2">
      <c r="B60" s="56"/>
      <c r="C60" s="52"/>
      <c r="D60" s="59" t="s">
        <v>55</v>
      </c>
      <c r="E60" s="58"/>
      <c r="F60" s="58"/>
      <c r="G60" s="58"/>
      <c r="H60" s="49"/>
      <c r="I60" s="49"/>
      <c r="J60" s="32">
        <f t="shared" si="0"/>
        <v>0</v>
      </c>
      <c r="K60" s="49"/>
      <c r="L60" s="32">
        <f t="shared" si="1"/>
        <v>0</v>
      </c>
      <c r="M60" s="49"/>
      <c r="N60" s="32">
        <f t="shared" si="1"/>
        <v>0</v>
      </c>
      <c r="O60" s="49"/>
      <c r="P60" s="32">
        <f t="shared" si="1"/>
        <v>0</v>
      </c>
      <c r="Q60" s="49"/>
      <c r="R60" s="32">
        <f t="shared" si="1"/>
        <v>0</v>
      </c>
      <c r="S60" s="49"/>
      <c r="T60" s="32">
        <f t="shared" si="1"/>
        <v>0</v>
      </c>
      <c r="U60" s="49"/>
      <c r="V60" s="32">
        <f t="shared" si="1"/>
        <v>0</v>
      </c>
      <c r="W60" s="49"/>
      <c r="X60" s="32">
        <f t="shared" ref="X60" si="232">IF(ISNUMBER(+W60/U60-1),+W60/U60-1,0)</f>
        <v>0</v>
      </c>
      <c r="Y60" s="49"/>
      <c r="Z60" s="32">
        <f t="shared" ref="Z60" si="233">IF(ISNUMBER(+Y60/W60-1),+Y60/W60-1,0)</f>
        <v>0</v>
      </c>
      <c r="AA60" s="49"/>
      <c r="AB60" s="32">
        <f t="shared" ref="AB60" si="234">IF(ISNUMBER(+AA60/Y60-1),+AA60/Y60-1,0)</f>
        <v>0</v>
      </c>
      <c r="AC60" s="49"/>
      <c r="AD60" s="32">
        <f t="shared" ref="AD60" si="235">IF(ISNUMBER(+AC60/AA60-1),+AC60/AA60-1,0)</f>
        <v>0</v>
      </c>
      <c r="AE60" s="49"/>
      <c r="AF60" s="32">
        <f t="shared" ref="AF60" si="236">IF(ISNUMBER(+AE60/AC60-1),+AE60/AC60-1,0)</f>
        <v>0</v>
      </c>
      <c r="AG60" s="49"/>
      <c r="AH60" s="32">
        <f t="shared" ref="AH60" si="237">IF(ISNUMBER(+AG60/AE60-1),+AG60/AE60-1,0)</f>
        <v>0</v>
      </c>
      <c r="AI60" s="49"/>
      <c r="AJ60" s="32">
        <f t="shared" ref="AJ60" si="238">IF(ISNUMBER(+AI60/AG60-1),+AI60/AG60-1,0)</f>
        <v>0</v>
      </c>
      <c r="AK60" s="49"/>
      <c r="AL60" s="32">
        <f t="shared" ref="AL60" si="239">IF(ISNUMBER(+AK60/AI60-1),+AK60/AI60-1,0)</f>
        <v>0</v>
      </c>
      <c r="AM60" s="49"/>
      <c r="AN60" s="32">
        <f t="shared" ref="AN60" si="240">IF(ISNUMBER(+AM60/AK60-1),+AM60/AK60-1,0)</f>
        <v>0</v>
      </c>
      <c r="AO60" s="49"/>
      <c r="AP60" s="36">
        <f t="shared" ref="AP60" si="241">IF(ISNUMBER(+AO60/AM60-1),+AO60/AM60-1,0)</f>
        <v>0</v>
      </c>
    </row>
    <row r="61" spans="2:42" s="26" customFormat="1" ht="11.25" hidden="1" outlineLevel="1" x14ac:dyDescent="0.2">
      <c r="B61" s="42"/>
      <c r="C61" s="43"/>
      <c r="D61" s="44"/>
      <c r="E61" s="45" t="s">
        <v>140</v>
      </c>
      <c r="F61" s="46"/>
      <c r="G61" s="46"/>
      <c r="H61" s="47">
        <f>IF(ISNUMBER(+H60/H$62),+H60/H$62,0)</f>
        <v>0</v>
      </c>
      <c r="I61" s="48">
        <f>IF(ISNUMBER(+I60/I$62),+I60/I$62,0)</f>
        <v>0</v>
      </c>
      <c r="J61" s="38"/>
      <c r="K61" s="48">
        <f>IF(ISNUMBER(+K60/K$62),+K60/K$62,0)</f>
        <v>0</v>
      </c>
      <c r="L61" s="38"/>
      <c r="M61" s="48">
        <f>IF(ISNUMBER(+M60/M$62),+M60/M$62,0)</f>
        <v>0</v>
      </c>
      <c r="N61" s="38"/>
      <c r="O61" s="48">
        <f>IF(ISNUMBER(+O60/O$62),+O60/O$62,0)</f>
        <v>0</v>
      </c>
      <c r="P61" s="38"/>
      <c r="Q61" s="48">
        <f>IF(ISNUMBER(+Q60/Q$62),+Q60/Q$62,0)</f>
        <v>0</v>
      </c>
      <c r="R61" s="38"/>
      <c r="S61" s="48">
        <f>IF(ISNUMBER(+S60/S$62),+S60/S$62,0)</f>
        <v>0</v>
      </c>
      <c r="T61" s="38"/>
      <c r="U61" s="48">
        <f>IF(ISNUMBER(+U60/U$62),+U60/U$62,0)</f>
        <v>0</v>
      </c>
      <c r="V61" s="38"/>
      <c r="W61" s="48">
        <f>IF(ISNUMBER(+W60/W$62),+W60/W$62,0)</f>
        <v>0</v>
      </c>
      <c r="X61" s="38"/>
      <c r="Y61" s="48">
        <f>IF(ISNUMBER(+Y60/Y$62),+Y60/Y$62,0)</f>
        <v>0</v>
      </c>
      <c r="Z61" s="38"/>
      <c r="AA61" s="48">
        <f>IF(ISNUMBER(+AA60/AA$62),+AA60/AA$62,0)</f>
        <v>0</v>
      </c>
      <c r="AB61" s="38"/>
      <c r="AC61" s="48">
        <f>IF(ISNUMBER(+AC60/AC$62),+AC60/AC$62,0)</f>
        <v>0</v>
      </c>
      <c r="AD61" s="38"/>
      <c r="AE61" s="48">
        <f>IF(ISNUMBER(+AE60/AE$62),+AE60/AE$62,0)</f>
        <v>0</v>
      </c>
      <c r="AF61" s="38"/>
      <c r="AG61" s="48">
        <f>IF(ISNUMBER(+AG60/AG$62),+AG60/AG$62,0)</f>
        <v>0</v>
      </c>
      <c r="AH61" s="38"/>
      <c r="AI61" s="48">
        <f>IF(ISNUMBER(+AI60/AI$62),+AI60/AI$62,0)</f>
        <v>0</v>
      </c>
      <c r="AJ61" s="38"/>
      <c r="AK61" s="48">
        <f>IF(ISNUMBER(+AK60/AK$62),+AK60/AK$62,0)</f>
        <v>0</v>
      </c>
      <c r="AL61" s="38"/>
      <c r="AM61" s="48">
        <f>IF(ISNUMBER(+AM60/AM$62),+AM60/AM$62,0)</f>
        <v>0</v>
      </c>
      <c r="AN61" s="38"/>
      <c r="AO61" s="48">
        <f>IF(ISNUMBER(+AO60/AO$62),+AO60/AO$62,0)</f>
        <v>0</v>
      </c>
      <c r="AP61" s="39"/>
    </row>
    <row r="62" spans="2:42" s="87" customFormat="1" ht="15.75" customHeight="1" collapsed="1" x14ac:dyDescent="0.25">
      <c r="B62" s="253" t="s">
        <v>14</v>
      </c>
      <c r="C62" s="254"/>
      <c r="D62" s="255"/>
      <c r="E62" s="256"/>
      <c r="F62" s="256"/>
      <c r="G62" s="256"/>
      <c r="H62" s="257">
        <f>SUM(H12,H36)</f>
        <v>0</v>
      </c>
      <c r="I62" s="257">
        <f>SUM(I12,I36)</f>
        <v>0</v>
      </c>
      <c r="J62" s="258">
        <f t="shared" si="0"/>
        <v>0</v>
      </c>
      <c r="K62" s="257">
        <f>SUM(K12,K36)</f>
        <v>0</v>
      </c>
      <c r="L62" s="258">
        <f t="shared" si="1"/>
        <v>0</v>
      </c>
      <c r="M62" s="257">
        <f>SUM(M12,M36)</f>
        <v>0</v>
      </c>
      <c r="N62" s="258">
        <f t="shared" si="1"/>
        <v>0</v>
      </c>
      <c r="O62" s="257">
        <f>SUM(O12,O36)</f>
        <v>0</v>
      </c>
      <c r="P62" s="258">
        <f t="shared" si="1"/>
        <v>0</v>
      </c>
      <c r="Q62" s="257">
        <f>SUM(Q12,Q36)</f>
        <v>0</v>
      </c>
      <c r="R62" s="258">
        <f t="shared" si="1"/>
        <v>0</v>
      </c>
      <c r="S62" s="257">
        <f>SUM(S12,S36)</f>
        <v>0</v>
      </c>
      <c r="T62" s="258">
        <f t="shared" si="1"/>
        <v>0</v>
      </c>
      <c r="U62" s="257">
        <f>SUM(U12,U36)</f>
        <v>0</v>
      </c>
      <c r="V62" s="258">
        <f t="shared" si="1"/>
        <v>0</v>
      </c>
      <c r="W62" s="257">
        <f>SUM(W12,W36)</f>
        <v>0</v>
      </c>
      <c r="X62" s="258">
        <f t="shared" ref="X62" si="242">IF(ISNUMBER(+W62/U62-1),+W62/U62-1,0)</f>
        <v>0</v>
      </c>
      <c r="Y62" s="257">
        <f>SUM(Y12,Y36)</f>
        <v>0</v>
      </c>
      <c r="Z62" s="258">
        <f t="shared" ref="Z62" si="243">IF(ISNUMBER(+Y62/W62-1),+Y62/W62-1,0)</f>
        <v>0</v>
      </c>
      <c r="AA62" s="257">
        <f>SUM(AA12,AA36)</f>
        <v>0</v>
      </c>
      <c r="AB62" s="258">
        <f t="shared" ref="AB62" si="244">IF(ISNUMBER(+AA62/Y62-1),+AA62/Y62-1,0)</f>
        <v>0</v>
      </c>
      <c r="AC62" s="257">
        <f>SUM(AC12,AC36)</f>
        <v>0</v>
      </c>
      <c r="AD62" s="258">
        <f t="shared" ref="AD62" si="245">IF(ISNUMBER(+AC62/AA62-1),+AC62/AA62-1,0)</f>
        <v>0</v>
      </c>
      <c r="AE62" s="257">
        <f>SUM(AE12,AE36)</f>
        <v>0</v>
      </c>
      <c r="AF62" s="258">
        <f t="shared" ref="AF62" si="246">IF(ISNUMBER(+AE62/AC62-1),+AE62/AC62-1,0)</f>
        <v>0</v>
      </c>
      <c r="AG62" s="257">
        <f>SUM(AG12,AG36)</f>
        <v>0</v>
      </c>
      <c r="AH62" s="258">
        <f t="shared" ref="AH62" si="247">IF(ISNUMBER(+AG62/AE62-1),+AG62/AE62-1,0)</f>
        <v>0</v>
      </c>
      <c r="AI62" s="257">
        <f>SUM(AI12,AI36)</f>
        <v>0</v>
      </c>
      <c r="AJ62" s="258">
        <f t="shared" ref="AJ62" si="248">IF(ISNUMBER(+AI62/AG62-1),+AI62/AG62-1,0)</f>
        <v>0</v>
      </c>
      <c r="AK62" s="257">
        <f>SUM(AK12,AK36)</f>
        <v>0</v>
      </c>
      <c r="AL62" s="258">
        <f t="shared" ref="AL62" si="249">IF(ISNUMBER(+AK62/AI62-1),+AK62/AI62-1,0)</f>
        <v>0</v>
      </c>
      <c r="AM62" s="257">
        <f>SUM(AM12,AM36)</f>
        <v>0</v>
      </c>
      <c r="AN62" s="258">
        <f t="shared" ref="AN62" si="250">IF(ISNUMBER(+AM62/AK62-1),+AM62/AK62-1,0)</f>
        <v>0</v>
      </c>
      <c r="AO62" s="257">
        <f>SUM(AO12,AO36)</f>
        <v>0</v>
      </c>
      <c r="AP62" s="259">
        <f t="shared" ref="AP62" si="251">IF(ISNUMBER(+AO62/AM62-1),+AO62/AM62-1,0)</f>
        <v>0</v>
      </c>
    </row>
    <row r="63" spans="2:42" s="97" customFormat="1" ht="11.25" hidden="1" outlineLevel="1" x14ac:dyDescent="0.2">
      <c r="B63" s="260"/>
      <c r="C63" s="261"/>
      <c r="D63" s="262"/>
      <c r="E63" s="263" t="s">
        <v>140</v>
      </c>
      <c r="F63" s="264"/>
      <c r="G63" s="264"/>
      <c r="H63" s="265">
        <f>IF(ISNUMBER(+H62/H$62),+H62/H$62,0)</f>
        <v>0</v>
      </c>
      <c r="I63" s="266">
        <f>IF(ISNUMBER(+I62/I$62),+I62/I$62,0)</f>
        <v>0</v>
      </c>
      <c r="J63" s="105"/>
      <c r="K63" s="266">
        <f>IF(ISNUMBER(+K62/K$62),+K62/K$62,0)</f>
        <v>0</v>
      </c>
      <c r="L63" s="105"/>
      <c r="M63" s="266">
        <f>IF(ISNUMBER(+M62/M$62),+M62/M$62,0)</f>
        <v>0</v>
      </c>
      <c r="N63" s="105"/>
      <c r="O63" s="266">
        <f>IF(ISNUMBER(+O62/O$62),+O62/O$62,0)</f>
        <v>0</v>
      </c>
      <c r="P63" s="105"/>
      <c r="Q63" s="266">
        <f>IF(ISNUMBER(+Q62/Q$62),+Q62/Q$62,0)</f>
        <v>0</v>
      </c>
      <c r="R63" s="105"/>
      <c r="S63" s="266">
        <f>IF(ISNUMBER(+S62/S$62),+S62/S$62,0)</f>
        <v>0</v>
      </c>
      <c r="T63" s="105"/>
      <c r="U63" s="266">
        <f>IF(ISNUMBER(+U62/U$62),+U62/U$62,0)</f>
        <v>0</v>
      </c>
      <c r="V63" s="105"/>
      <c r="W63" s="266">
        <f>IF(ISNUMBER(+W62/W$62),+W62/W$62,0)</f>
        <v>0</v>
      </c>
      <c r="X63" s="105"/>
      <c r="Y63" s="266">
        <f>IF(ISNUMBER(+Y62/Y$62),+Y62/Y$62,0)</f>
        <v>0</v>
      </c>
      <c r="Z63" s="105"/>
      <c r="AA63" s="266">
        <f>IF(ISNUMBER(+AA62/AA$62),+AA62/AA$62,0)</f>
        <v>0</v>
      </c>
      <c r="AB63" s="105"/>
      <c r="AC63" s="266">
        <f>IF(ISNUMBER(+AC62/AC$62),+AC62/AC$62,0)</f>
        <v>0</v>
      </c>
      <c r="AD63" s="105"/>
      <c r="AE63" s="266">
        <f>IF(ISNUMBER(+AE62/AE$62),+AE62/AE$62,0)</f>
        <v>0</v>
      </c>
      <c r="AF63" s="105"/>
      <c r="AG63" s="266">
        <f>IF(ISNUMBER(+AG62/AG$62),+AG62/AG$62,0)</f>
        <v>0</v>
      </c>
      <c r="AH63" s="105"/>
      <c r="AI63" s="266">
        <f>IF(ISNUMBER(+AI62/AI$62),+AI62/AI$62,0)</f>
        <v>0</v>
      </c>
      <c r="AJ63" s="105"/>
      <c r="AK63" s="266">
        <f>IF(ISNUMBER(+AK62/AK$62),+AK62/AK$62,0)</f>
        <v>0</v>
      </c>
      <c r="AL63" s="105"/>
      <c r="AM63" s="266">
        <f>IF(ISNUMBER(+AM62/AM$62),+AM62/AM$62,0)</f>
        <v>0</v>
      </c>
      <c r="AN63" s="105"/>
      <c r="AO63" s="266">
        <f>IF(ISNUMBER(+AO62/AO$62),+AO62/AO$62,0)</f>
        <v>0</v>
      </c>
      <c r="AP63" s="106"/>
    </row>
    <row r="64" spans="2:42" collapsed="1" x14ac:dyDescent="0.2">
      <c r="B64" s="41"/>
      <c r="C64" s="60"/>
      <c r="D64" s="61"/>
      <c r="E64" s="41"/>
      <c r="F64" s="41"/>
      <c r="G64" s="41"/>
      <c r="H64" s="34"/>
      <c r="I64" s="34"/>
      <c r="J64" s="29"/>
      <c r="K64" s="34"/>
      <c r="L64" s="29"/>
      <c r="M64" s="34"/>
      <c r="N64" s="29"/>
      <c r="O64" s="34"/>
      <c r="P64" s="29"/>
      <c r="Q64" s="34"/>
      <c r="R64" s="29"/>
      <c r="S64" s="34"/>
      <c r="T64" s="29"/>
      <c r="U64" s="34"/>
      <c r="V64" s="29"/>
      <c r="W64" s="34"/>
      <c r="X64" s="29"/>
      <c r="Y64" s="34"/>
      <c r="Z64" s="29"/>
      <c r="AA64" s="34"/>
      <c r="AB64" s="29"/>
      <c r="AC64" s="34"/>
      <c r="AD64" s="29"/>
      <c r="AE64" s="34"/>
      <c r="AF64" s="29"/>
      <c r="AG64" s="34"/>
      <c r="AH64" s="29"/>
      <c r="AI64" s="34"/>
      <c r="AJ64" s="29"/>
      <c r="AK64" s="34"/>
      <c r="AL64" s="29"/>
      <c r="AM64" s="34"/>
      <c r="AN64" s="29"/>
      <c r="AO64" s="34"/>
      <c r="AP64" s="29"/>
    </row>
    <row r="65" spans="2:42" s="2" customFormat="1" ht="15.75" x14ac:dyDescent="0.25">
      <c r="B65" s="519" t="s">
        <v>50</v>
      </c>
      <c r="C65" s="520"/>
      <c r="D65" s="520"/>
      <c r="E65" s="520"/>
      <c r="F65" s="520"/>
      <c r="G65" s="521"/>
      <c r="H65" s="16">
        <f>H9</f>
        <v>-1</v>
      </c>
      <c r="I65" s="513">
        <f>I9</f>
        <v>0</v>
      </c>
      <c r="J65" s="514"/>
      <c r="K65" s="513" t="str">
        <f>K9</f>
        <v>1E</v>
      </c>
      <c r="L65" s="514"/>
      <c r="M65" s="516" t="str">
        <f>M9</f>
        <v>2E</v>
      </c>
      <c r="N65" s="516"/>
      <c r="O65" s="513" t="str">
        <f>O9</f>
        <v>3E</v>
      </c>
      <c r="P65" s="514"/>
      <c r="Q65" s="516" t="str">
        <f>Q9</f>
        <v>4E</v>
      </c>
      <c r="R65" s="516"/>
      <c r="S65" s="513" t="str">
        <f>S9</f>
        <v>5E</v>
      </c>
      <c r="T65" s="514"/>
      <c r="U65" s="516" t="str">
        <f>U9</f>
        <v>6E</v>
      </c>
      <c r="V65" s="516"/>
      <c r="W65" s="513" t="str">
        <f t="shared" ref="W65" si="252">W9</f>
        <v>7E</v>
      </c>
      <c r="X65" s="514"/>
      <c r="Y65" s="513" t="str">
        <f t="shared" ref="Y65" si="253">Y9</f>
        <v>8E</v>
      </c>
      <c r="Z65" s="514"/>
      <c r="AA65" s="513" t="str">
        <f t="shared" ref="AA65" si="254">AA9</f>
        <v>9E</v>
      </c>
      <c r="AB65" s="514"/>
      <c r="AC65" s="513" t="str">
        <f t="shared" ref="AC65" si="255">AC9</f>
        <v>10E</v>
      </c>
      <c r="AD65" s="514"/>
      <c r="AE65" s="513" t="str">
        <f t="shared" ref="AE65" si="256">AE9</f>
        <v>11E</v>
      </c>
      <c r="AF65" s="514"/>
      <c r="AG65" s="513" t="str">
        <f t="shared" ref="AG65" si="257">AG9</f>
        <v>12E</v>
      </c>
      <c r="AH65" s="514"/>
      <c r="AI65" s="513" t="str">
        <f t="shared" ref="AI65" si="258">AI9</f>
        <v>13E</v>
      </c>
      <c r="AJ65" s="514"/>
      <c r="AK65" s="513" t="str">
        <f t="shared" ref="AK65" si="259">AK9</f>
        <v>14E</v>
      </c>
      <c r="AL65" s="514"/>
      <c r="AM65" s="513" t="str">
        <f>AM9</f>
        <v>15E</v>
      </c>
      <c r="AN65" s="514"/>
      <c r="AO65" s="516" t="str">
        <f>AO9</f>
        <v>16E</v>
      </c>
      <c r="AP65" s="517"/>
    </row>
    <row r="66" spans="2:42" x14ac:dyDescent="0.2">
      <c r="B66" s="11"/>
      <c r="C66" s="10"/>
      <c r="D66" s="10"/>
      <c r="E66" s="10"/>
      <c r="F66" s="10"/>
      <c r="G66" s="10"/>
      <c r="H66" s="23" t="str">
        <f>+H10</f>
        <v>€</v>
      </c>
      <c r="I66" s="24" t="str">
        <f t="shared" ref="I66:AP66" si="260">+I10</f>
        <v>€</v>
      </c>
      <c r="J66" s="27" t="str">
        <f t="shared" si="260"/>
        <v>evol %</v>
      </c>
      <c r="K66" s="24" t="str">
        <f t="shared" si="260"/>
        <v>€</v>
      </c>
      <c r="L66" s="27" t="str">
        <f t="shared" si="260"/>
        <v>evol %</v>
      </c>
      <c r="M66" s="24" t="str">
        <f t="shared" si="260"/>
        <v>€</v>
      </c>
      <c r="N66" s="27" t="str">
        <f t="shared" si="260"/>
        <v>evol %</v>
      </c>
      <c r="O66" s="24" t="str">
        <f t="shared" si="260"/>
        <v>€</v>
      </c>
      <c r="P66" s="27" t="str">
        <f t="shared" si="260"/>
        <v>evol %</v>
      </c>
      <c r="Q66" s="24" t="str">
        <f t="shared" si="260"/>
        <v>€</v>
      </c>
      <c r="R66" s="27" t="str">
        <f t="shared" si="260"/>
        <v>evol %</v>
      </c>
      <c r="S66" s="24" t="str">
        <f t="shared" si="260"/>
        <v>€</v>
      </c>
      <c r="T66" s="27" t="str">
        <f t="shared" si="260"/>
        <v>evol %</v>
      </c>
      <c r="U66" s="24" t="str">
        <f t="shared" si="260"/>
        <v>€</v>
      </c>
      <c r="V66" s="27" t="str">
        <f t="shared" si="260"/>
        <v>evol %</v>
      </c>
      <c r="W66" s="24" t="str">
        <f t="shared" ref="W66:AL66" si="261">+W10</f>
        <v>€</v>
      </c>
      <c r="X66" s="27" t="str">
        <f t="shared" si="261"/>
        <v>evol %</v>
      </c>
      <c r="Y66" s="24" t="str">
        <f t="shared" si="261"/>
        <v>€</v>
      </c>
      <c r="Z66" s="27" t="str">
        <f t="shared" si="261"/>
        <v>evol %</v>
      </c>
      <c r="AA66" s="24" t="str">
        <f t="shared" si="261"/>
        <v>€</v>
      </c>
      <c r="AB66" s="27" t="str">
        <f t="shared" si="261"/>
        <v>evol %</v>
      </c>
      <c r="AC66" s="24" t="str">
        <f t="shared" si="261"/>
        <v>€</v>
      </c>
      <c r="AD66" s="27" t="str">
        <f t="shared" si="261"/>
        <v>evol %</v>
      </c>
      <c r="AE66" s="24" t="str">
        <f t="shared" si="261"/>
        <v>€</v>
      </c>
      <c r="AF66" s="27" t="str">
        <f t="shared" si="261"/>
        <v>evol %</v>
      </c>
      <c r="AG66" s="24" t="str">
        <f t="shared" si="261"/>
        <v>€</v>
      </c>
      <c r="AH66" s="27" t="str">
        <f t="shared" si="261"/>
        <v>evol %</v>
      </c>
      <c r="AI66" s="24" t="str">
        <f t="shared" si="261"/>
        <v>€</v>
      </c>
      <c r="AJ66" s="27" t="str">
        <f t="shared" si="261"/>
        <v>evol %</v>
      </c>
      <c r="AK66" s="24" t="str">
        <f t="shared" si="261"/>
        <v>€</v>
      </c>
      <c r="AL66" s="27" t="str">
        <f t="shared" si="261"/>
        <v>evol %</v>
      </c>
      <c r="AM66" s="24" t="str">
        <f t="shared" si="260"/>
        <v>€</v>
      </c>
      <c r="AN66" s="27" t="str">
        <f t="shared" si="260"/>
        <v>evol %</v>
      </c>
      <c r="AO66" s="24" t="str">
        <f t="shared" si="260"/>
        <v>€</v>
      </c>
      <c r="AP66" s="31" t="str">
        <f t="shared" si="260"/>
        <v>evol %</v>
      </c>
    </row>
    <row r="67" spans="2:42" s="62" customFormat="1" ht="6.75" customHeight="1" x14ac:dyDescent="0.2">
      <c r="B67" s="12"/>
      <c r="C67" s="12"/>
      <c r="D67" s="12"/>
      <c r="E67" s="12"/>
      <c r="F67" s="12"/>
      <c r="G67" s="12"/>
      <c r="H67" s="15"/>
      <c r="I67" s="15"/>
      <c r="J67" s="30"/>
      <c r="K67" s="35"/>
      <c r="L67" s="30"/>
      <c r="M67" s="15"/>
      <c r="N67" s="30"/>
      <c r="O67" s="15"/>
      <c r="P67" s="30"/>
      <c r="Q67" s="15"/>
      <c r="R67" s="30"/>
      <c r="S67" s="15"/>
      <c r="T67" s="30"/>
      <c r="U67" s="15"/>
      <c r="V67" s="30"/>
      <c r="W67" s="15"/>
      <c r="X67" s="30"/>
      <c r="Y67" s="15"/>
      <c r="Z67" s="30"/>
      <c r="AA67" s="15"/>
      <c r="AB67" s="30"/>
      <c r="AC67" s="15"/>
      <c r="AD67" s="30"/>
      <c r="AE67" s="15"/>
      <c r="AF67" s="30"/>
      <c r="AG67" s="15"/>
      <c r="AH67" s="30"/>
      <c r="AI67" s="15"/>
      <c r="AJ67" s="30"/>
      <c r="AK67" s="15"/>
      <c r="AL67" s="30"/>
      <c r="AM67" s="15"/>
      <c r="AN67" s="30"/>
      <c r="AO67" s="15"/>
      <c r="AP67" s="30"/>
    </row>
    <row r="68" spans="2:42" s="87" customFormat="1" ht="15.75" customHeight="1" x14ac:dyDescent="0.25">
      <c r="B68" s="81" t="s">
        <v>15</v>
      </c>
      <c r="C68" s="82"/>
      <c r="D68" s="83"/>
      <c r="E68" s="84"/>
      <c r="F68" s="84"/>
      <c r="G68" s="84"/>
      <c r="H68" s="85">
        <f>SUM(H70,H94,H96)</f>
        <v>0</v>
      </c>
      <c r="I68" s="85">
        <f>SUM(I70,I94,I96)</f>
        <v>0</v>
      </c>
      <c r="J68" s="107">
        <f t="shared" ref="J68:J166" si="262">IF(ISNUMBER(+I68/H68-1),+I68/H68-1,0)</f>
        <v>0</v>
      </c>
      <c r="K68" s="85">
        <f>SUM(K70,K94,K96)</f>
        <v>0</v>
      </c>
      <c r="L68" s="107">
        <f t="shared" ref="L68:V166" si="263">IF(ISNUMBER(+K68/I68-1),+K68/I68-1,0)</f>
        <v>0</v>
      </c>
      <c r="M68" s="85">
        <f>SUM(M70,M94,M96)</f>
        <v>0</v>
      </c>
      <c r="N68" s="107">
        <f t="shared" si="263"/>
        <v>0</v>
      </c>
      <c r="O68" s="85">
        <f>SUM(O70,O94,O96)</f>
        <v>0</v>
      </c>
      <c r="P68" s="107">
        <f t="shared" si="263"/>
        <v>0</v>
      </c>
      <c r="Q68" s="85">
        <f>SUM(Q70,Q94,Q96)</f>
        <v>0</v>
      </c>
      <c r="R68" s="107">
        <f t="shared" si="263"/>
        <v>0</v>
      </c>
      <c r="S68" s="85">
        <f>SUM(S70,S94,S96)</f>
        <v>0</v>
      </c>
      <c r="T68" s="107">
        <f t="shared" si="263"/>
        <v>0</v>
      </c>
      <c r="U68" s="85">
        <f>SUM(U70,U94,U96)</f>
        <v>0</v>
      </c>
      <c r="V68" s="107">
        <f t="shared" si="263"/>
        <v>0</v>
      </c>
      <c r="W68" s="85">
        <f>SUM(W70,W94,W96)</f>
        <v>0</v>
      </c>
      <c r="X68" s="107">
        <f t="shared" ref="X68:X76" si="264">IF(ISNUMBER(+W68/U68-1),+W68/U68-1,0)</f>
        <v>0</v>
      </c>
      <c r="Y68" s="85">
        <f>SUM(Y70,Y94,Y96)</f>
        <v>0</v>
      </c>
      <c r="Z68" s="107">
        <f t="shared" ref="Z68" si="265">IF(ISNUMBER(+Y68/W68-1),+Y68/W68-1,0)</f>
        <v>0</v>
      </c>
      <c r="AA68" s="85">
        <f>SUM(AA70,AA94,AA96)</f>
        <v>0</v>
      </c>
      <c r="AB68" s="107">
        <f t="shared" ref="AB68" si="266">IF(ISNUMBER(+AA68/Y68-1),+AA68/Y68-1,0)</f>
        <v>0</v>
      </c>
      <c r="AC68" s="85">
        <f>SUM(AC70,AC94,AC96)</f>
        <v>0</v>
      </c>
      <c r="AD68" s="107">
        <f t="shared" ref="AD68" si="267">IF(ISNUMBER(+AC68/AA68-1),+AC68/AA68-1,0)</f>
        <v>0</v>
      </c>
      <c r="AE68" s="85">
        <f>SUM(AE70,AE94,AE96)</f>
        <v>0</v>
      </c>
      <c r="AF68" s="107">
        <f t="shared" ref="AF68" si="268">IF(ISNUMBER(+AE68/AC68-1),+AE68/AC68-1,0)</f>
        <v>0</v>
      </c>
      <c r="AG68" s="85">
        <f>SUM(AG70,AG94,AG96)</f>
        <v>0</v>
      </c>
      <c r="AH68" s="107">
        <f t="shared" ref="AH68" si="269">IF(ISNUMBER(+AG68/AE68-1),+AG68/AE68-1,0)</f>
        <v>0</v>
      </c>
      <c r="AI68" s="85">
        <f>SUM(AI70,AI94,AI96)</f>
        <v>0</v>
      </c>
      <c r="AJ68" s="107">
        <f t="shared" ref="AJ68" si="270">IF(ISNUMBER(+AI68/AG68-1),+AI68/AG68-1,0)</f>
        <v>0</v>
      </c>
      <c r="AK68" s="85">
        <f>SUM(AK70,AK94,AK96)</f>
        <v>0</v>
      </c>
      <c r="AL68" s="107">
        <f t="shared" ref="AL68" si="271">IF(ISNUMBER(+AK68/AI68-1),+AK68/AI68-1,0)</f>
        <v>0</v>
      </c>
      <c r="AM68" s="85">
        <f>SUM(AM70,AM94,AM96)</f>
        <v>0</v>
      </c>
      <c r="AN68" s="107">
        <f t="shared" ref="AN68" si="272">IF(ISNUMBER(+AM68/AK68-1),+AM68/AK68-1,0)</f>
        <v>0</v>
      </c>
      <c r="AO68" s="85">
        <f>SUM(AO70,AO94,AO96)</f>
        <v>0</v>
      </c>
      <c r="AP68" s="108">
        <f t="shared" ref="AP68" si="273">IF(ISNUMBER(+AO68/AM68-1),+AO68/AM68-1,0)</f>
        <v>0</v>
      </c>
    </row>
    <row r="69" spans="2:42" s="97" customFormat="1" ht="11.25" hidden="1" outlineLevel="1" x14ac:dyDescent="0.2">
      <c r="B69" s="88"/>
      <c r="C69" s="89"/>
      <c r="D69" s="90"/>
      <c r="E69" s="91" t="s">
        <v>140</v>
      </c>
      <c r="F69" s="92"/>
      <c r="G69" s="92"/>
      <c r="H69" s="93">
        <f>IF(ISNUMBER(+H68/H$166),+H68/H$166,0)</f>
        <v>0</v>
      </c>
      <c r="I69" s="94">
        <f>IF(ISNUMBER(+I68/I$166),+I68/I$166,0)</f>
        <v>0</v>
      </c>
      <c r="J69" s="95"/>
      <c r="K69" s="94">
        <f>IF(ISNUMBER(+K68/K$166),+K68/K$166,0)</f>
        <v>0</v>
      </c>
      <c r="L69" s="95"/>
      <c r="M69" s="94">
        <f>IF(ISNUMBER(+M68/M$166),+M68/M$166,0)</f>
        <v>0</v>
      </c>
      <c r="N69" s="95"/>
      <c r="O69" s="94">
        <f>IF(ISNUMBER(+O68/O$166),+O68/O$166,0)</f>
        <v>0</v>
      </c>
      <c r="P69" s="95"/>
      <c r="Q69" s="94">
        <f>IF(ISNUMBER(+Q68/Q$166),+Q68/Q$166,0)</f>
        <v>0</v>
      </c>
      <c r="R69" s="95"/>
      <c r="S69" s="94">
        <f>IF(ISNUMBER(+S68/S$166),+S68/S$166,0)</f>
        <v>0</v>
      </c>
      <c r="T69" s="95"/>
      <c r="U69" s="94">
        <f>IF(ISNUMBER(+U68/U$166),+U68/U$166,0)</f>
        <v>0</v>
      </c>
      <c r="V69" s="95"/>
      <c r="W69" s="94">
        <f>IF(ISNUMBER(+W68/W$166),+W68/W$166,0)</f>
        <v>0</v>
      </c>
      <c r="X69" s="95"/>
      <c r="Y69" s="94">
        <f>IF(ISNUMBER(+Y68/Y$166),+Y68/Y$166,0)</f>
        <v>0</v>
      </c>
      <c r="Z69" s="95"/>
      <c r="AA69" s="94">
        <f>IF(ISNUMBER(+AA68/AA$166),+AA68/AA$166,0)</f>
        <v>0</v>
      </c>
      <c r="AB69" s="95"/>
      <c r="AC69" s="94">
        <f>IF(ISNUMBER(+AC68/AC$166),+AC68/AC$166,0)</f>
        <v>0</v>
      </c>
      <c r="AD69" s="95"/>
      <c r="AE69" s="94">
        <f>IF(ISNUMBER(+AE68/AE$166),+AE68/AE$166,0)</f>
        <v>0</v>
      </c>
      <c r="AF69" s="95"/>
      <c r="AG69" s="94">
        <f>IF(ISNUMBER(+AG68/AG$166),+AG68/AG$166,0)</f>
        <v>0</v>
      </c>
      <c r="AH69" s="95"/>
      <c r="AI69" s="94">
        <f>IF(ISNUMBER(+AI68/AI$166),+AI68/AI$166,0)</f>
        <v>0</v>
      </c>
      <c r="AJ69" s="95"/>
      <c r="AK69" s="94">
        <f>IF(ISNUMBER(+AK68/AK$166),+AK68/AK$166,0)</f>
        <v>0</v>
      </c>
      <c r="AL69" s="95"/>
      <c r="AM69" s="94">
        <f>IF(ISNUMBER(+AM68/AM$166),+AM68/AM$166,0)</f>
        <v>0</v>
      </c>
      <c r="AN69" s="95"/>
      <c r="AO69" s="94">
        <f>IF(ISNUMBER(+AO68/AO$166),+AO68/AO$166,0)</f>
        <v>0</v>
      </c>
      <c r="AP69" s="96"/>
    </row>
    <row r="70" spans="2:42" collapsed="1" x14ac:dyDescent="0.2">
      <c r="B70" s="180"/>
      <c r="C70" s="181" t="s">
        <v>143</v>
      </c>
      <c r="D70" s="182"/>
      <c r="E70" s="183"/>
      <c r="F70" s="183"/>
      <c r="G70" s="183"/>
      <c r="H70" s="195">
        <f>+H72+H78+H80+H82+H84+H86+H88+H90+H92</f>
        <v>0</v>
      </c>
      <c r="I70" s="195">
        <f>+I72+I78+I80+I82+I84+I86+I88+I90+I92</f>
        <v>0</v>
      </c>
      <c r="J70" s="184">
        <f t="shared" si="262"/>
        <v>0</v>
      </c>
      <c r="K70" s="195">
        <f>+K72+K78+K80+K82+K84+K86+K88+K90+K92</f>
        <v>0</v>
      </c>
      <c r="L70" s="184">
        <f t="shared" si="263"/>
        <v>0</v>
      </c>
      <c r="M70" s="195">
        <f>+M72+M78+M80+M82+M84+M86+M88+M90+M92</f>
        <v>0</v>
      </c>
      <c r="N70" s="184">
        <f t="shared" si="263"/>
        <v>0</v>
      </c>
      <c r="O70" s="195">
        <f>+O72+O78+O80+O82+O84+O86+O88+O90+O92</f>
        <v>0</v>
      </c>
      <c r="P70" s="184">
        <f t="shared" si="263"/>
        <v>0</v>
      </c>
      <c r="Q70" s="195">
        <f>+Q72+Q78+Q80+Q82+Q84+Q86+Q88+Q90+Q92</f>
        <v>0</v>
      </c>
      <c r="R70" s="184">
        <f t="shared" si="263"/>
        <v>0</v>
      </c>
      <c r="S70" s="195">
        <f>+S72+S78+S80+S82+S84+S86+S88+S90+S92</f>
        <v>0</v>
      </c>
      <c r="T70" s="184">
        <f t="shared" si="263"/>
        <v>0</v>
      </c>
      <c r="U70" s="195">
        <f>+U72+U78+U80+U82+U84+U86+U88+U90+U92</f>
        <v>0</v>
      </c>
      <c r="V70" s="184">
        <f t="shared" si="263"/>
        <v>0</v>
      </c>
      <c r="W70" s="195">
        <f>+W72+W78+W80+W82+W84+W86+W88+W90+W92</f>
        <v>0</v>
      </c>
      <c r="X70" s="184">
        <f t="shared" si="264"/>
        <v>0</v>
      </c>
      <c r="Y70" s="195">
        <f>+Y72+Y78+Y80+Y82+Y84+Y86+Y88+Y90+Y92</f>
        <v>0</v>
      </c>
      <c r="Z70" s="184">
        <f t="shared" ref="Z70" si="274">IF(ISNUMBER(+Y70/W70-1),+Y70/W70-1,0)</f>
        <v>0</v>
      </c>
      <c r="AA70" s="195">
        <f>+AA72+AA78+AA80+AA82+AA84+AA86+AA88+AA90+AA92</f>
        <v>0</v>
      </c>
      <c r="AB70" s="184">
        <f t="shared" ref="AB70" si="275">IF(ISNUMBER(+AA70/Y70-1),+AA70/Y70-1,0)</f>
        <v>0</v>
      </c>
      <c r="AC70" s="195">
        <f>+AC72+AC78+AC80+AC82+AC84+AC86+AC88+AC90+AC92</f>
        <v>0</v>
      </c>
      <c r="AD70" s="184">
        <f t="shared" ref="AD70" si="276">IF(ISNUMBER(+AC70/AA70-1),+AC70/AA70-1,0)</f>
        <v>0</v>
      </c>
      <c r="AE70" s="195">
        <f>+AE72+AE78+AE80+AE82+AE84+AE86+AE88+AE90+AE92</f>
        <v>0</v>
      </c>
      <c r="AF70" s="184">
        <f t="shared" ref="AF70" si="277">IF(ISNUMBER(+AE70/AC70-1),+AE70/AC70-1,0)</f>
        <v>0</v>
      </c>
      <c r="AG70" s="195">
        <f>+AG72+AG78+AG80+AG82+AG84+AG86+AG88+AG90+AG92</f>
        <v>0</v>
      </c>
      <c r="AH70" s="184">
        <f t="shared" ref="AH70" si="278">IF(ISNUMBER(+AG70/AE70-1),+AG70/AE70-1,0)</f>
        <v>0</v>
      </c>
      <c r="AI70" s="195">
        <f>+AI72+AI78+AI80+AI82+AI84+AI86+AI88+AI90+AI92</f>
        <v>0</v>
      </c>
      <c r="AJ70" s="184">
        <f t="shared" ref="AJ70" si="279">IF(ISNUMBER(+AI70/AG70-1),+AI70/AG70-1,0)</f>
        <v>0</v>
      </c>
      <c r="AK70" s="195">
        <f>+AK72+AK78+AK80+AK82+AK84+AK86+AK88+AK90+AK92</f>
        <v>0</v>
      </c>
      <c r="AL70" s="184">
        <f t="shared" ref="AL70" si="280">IF(ISNUMBER(+AK70/AI70-1),+AK70/AI70-1,0)</f>
        <v>0</v>
      </c>
      <c r="AM70" s="195">
        <f>+AM72+AM78+AM80+AM82+AM84+AM86+AM88+AM90+AM92</f>
        <v>0</v>
      </c>
      <c r="AN70" s="184">
        <f t="shared" ref="AN70" si="281">IF(ISNUMBER(+AM70/AK70-1),+AM70/AK70-1,0)</f>
        <v>0</v>
      </c>
      <c r="AO70" s="195">
        <f>+AO72+AO78+AO80+AO82+AO84+AO86+AO88+AO90+AO92</f>
        <v>0</v>
      </c>
      <c r="AP70" s="185">
        <f t="shared" ref="AP70" si="282">IF(ISNUMBER(+AO70/AM70-1),+AO70/AM70-1,0)</f>
        <v>0</v>
      </c>
    </row>
    <row r="71" spans="2:42" s="26" customFormat="1" ht="11.25" hidden="1" outlineLevel="1" x14ac:dyDescent="0.2">
      <c r="B71" s="186"/>
      <c r="C71" s="187"/>
      <c r="D71" s="188"/>
      <c r="E71" s="189" t="s">
        <v>140</v>
      </c>
      <c r="F71" s="190"/>
      <c r="G71" s="190"/>
      <c r="H71" s="191">
        <f>IF(ISNUMBER(+H70/H$166),+H70/H$166,0)</f>
        <v>0</v>
      </c>
      <c r="I71" s="192">
        <f>IF(ISNUMBER(+I70/I$166),+I70/I$166,0)</f>
        <v>0</v>
      </c>
      <c r="J71" s="193"/>
      <c r="K71" s="192">
        <f>IF(ISNUMBER(+K70/K$166),+K70/K$166,0)</f>
        <v>0</v>
      </c>
      <c r="L71" s="193"/>
      <c r="M71" s="192">
        <f>IF(ISNUMBER(+M70/M$166),+M70/M$166,0)</f>
        <v>0</v>
      </c>
      <c r="N71" s="193"/>
      <c r="O71" s="192">
        <f>IF(ISNUMBER(+O70/O$166),+O70/O$166,0)</f>
        <v>0</v>
      </c>
      <c r="P71" s="193"/>
      <c r="Q71" s="192">
        <f>IF(ISNUMBER(+Q70/Q$166),+Q70/Q$166,0)</f>
        <v>0</v>
      </c>
      <c r="R71" s="193"/>
      <c r="S71" s="192">
        <f>IF(ISNUMBER(+S70/S$166),+S70/S$166,0)</f>
        <v>0</v>
      </c>
      <c r="T71" s="193"/>
      <c r="U71" s="192">
        <f>IF(ISNUMBER(+U70/U$166),+U70/U$166,0)</f>
        <v>0</v>
      </c>
      <c r="V71" s="193"/>
      <c r="W71" s="192">
        <f>IF(ISNUMBER(+W70/W$166),+W70/W$166,0)</f>
        <v>0</v>
      </c>
      <c r="X71" s="193"/>
      <c r="Y71" s="192">
        <f>IF(ISNUMBER(+Y70/Y$166),+Y70/Y$166,0)</f>
        <v>0</v>
      </c>
      <c r="Z71" s="193"/>
      <c r="AA71" s="192">
        <f>IF(ISNUMBER(+AA70/AA$166),+AA70/AA$166,0)</f>
        <v>0</v>
      </c>
      <c r="AB71" s="193"/>
      <c r="AC71" s="192">
        <f>IF(ISNUMBER(+AC70/AC$166),+AC70/AC$166,0)</f>
        <v>0</v>
      </c>
      <c r="AD71" s="193"/>
      <c r="AE71" s="192">
        <f>IF(ISNUMBER(+AE70/AE$166),+AE70/AE$166,0)</f>
        <v>0</v>
      </c>
      <c r="AF71" s="193"/>
      <c r="AG71" s="192">
        <f>IF(ISNUMBER(+AG70/AG$166),+AG70/AG$166,0)</f>
        <v>0</v>
      </c>
      <c r="AH71" s="193"/>
      <c r="AI71" s="192">
        <f>IF(ISNUMBER(+AI70/AI$166),+AI70/AI$166,0)</f>
        <v>0</v>
      </c>
      <c r="AJ71" s="193"/>
      <c r="AK71" s="192">
        <f>IF(ISNUMBER(+AK70/AK$166),+AK70/AK$166,0)</f>
        <v>0</v>
      </c>
      <c r="AL71" s="193"/>
      <c r="AM71" s="192">
        <f>IF(ISNUMBER(+AM70/AM$166),+AM70/AM$166,0)</f>
        <v>0</v>
      </c>
      <c r="AN71" s="193"/>
      <c r="AO71" s="192">
        <f>IF(ISNUMBER(+AO70/AO$166),+AO70/AO$166,0)</f>
        <v>0</v>
      </c>
      <c r="AP71" s="194"/>
    </row>
    <row r="72" spans="2:42" collapsed="1" x14ac:dyDescent="0.2">
      <c r="B72" s="180"/>
      <c r="C72" s="181"/>
      <c r="D72" s="181" t="s">
        <v>146</v>
      </c>
      <c r="E72" s="183"/>
      <c r="F72" s="183"/>
      <c r="G72" s="183"/>
      <c r="H72" s="195">
        <f>+H74+H76</f>
        <v>0</v>
      </c>
      <c r="I72" s="195">
        <f>+I74+I76</f>
        <v>0</v>
      </c>
      <c r="J72" s="184">
        <f t="shared" si="262"/>
        <v>0</v>
      </c>
      <c r="K72" s="195">
        <f>+K74+K76</f>
        <v>0</v>
      </c>
      <c r="L72" s="184">
        <f t="shared" si="263"/>
        <v>0</v>
      </c>
      <c r="M72" s="195">
        <f>+M74+M76</f>
        <v>0</v>
      </c>
      <c r="N72" s="184">
        <f t="shared" si="263"/>
        <v>0</v>
      </c>
      <c r="O72" s="195">
        <f>+O74+O76</f>
        <v>0</v>
      </c>
      <c r="P72" s="184">
        <f t="shared" si="263"/>
        <v>0</v>
      </c>
      <c r="Q72" s="195">
        <f>+Q74+Q76</f>
        <v>0</v>
      </c>
      <c r="R72" s="184">
        <f t="shared" si="263"/>
        <v>0</v>
      </c>
      <c r="S72" s="195">
        <f>+S74+S76</f>
        <v>0</v>
      </c>
      <c r="T72" s="184">
        <f t="shared" si="263"/>
        <v>0</v>
      </c>
      <c r="U72" s="195">
        <f>+U74+U76</f>
        <v>0</v>
      </c>
      <c r="V72" s="184">
        <f t="shared" si="263"/>
        <v>0</v>
      </c>
      <c r="W72" s="195">
        <f>+W74+W76</f>
        <v>0</v>
      </c>
      <c r="X72" s="184">
        <f t="shared" si="264"/>
        <v>0</v>
      </c>
      <c r="Y72" s="195">
        <f>+Y74+Y76</f>
        <v>0</v>
      </c>
      <c r="Z72" s="184">
        <f t="shared" ref="Z72" si="283">IF(ISNUMBER(+Y72/W72-1),+Y72/W72-1,0)</f>
        <v>0</v>
      </c>
      <c r="AA72" s="195">
        <f>+AA74+AA76</f>
        <v>0</v>
      </c>
      <c r="AB72" s="184">
        <f t="shared" ref="AB72" si="284">IF(ISNUMBER(+AA72/Y72-1),+AA72/Y72-1,0)</f>
        <v>0</v>
      </c>
      <c r="AC72" s="195">
        <f>+AC74+AC76</f>
        <v>0</v>
      </c>
      <c r="AD72" s="184">
        <f t="shared" ref="AD72" si="285">IF(ISNUMBER(+AC72/AA72-1),+AC72/AA72-1,0)</f>
        <v>0</v>
      </c>
      <c r="AE72" s="195">
        <f>+AE74+AE76</f>
        <v>0</v>
      </c>
      <c r="AF72" s="184">
        <f t="shared" ref="AF72" si="286">IF(ISNUMBER(+AE72/AC72-1),+AE72/AC72-1,0)</f>
        <v>0</v>
      </c>
      <c r="AG72" s="195">
        <f>+AG74+AG76</f>
        <v>0</v>
      </c>
      <c r="AH72" s="184">
        <f t="shared" ref="AH72" si="287">IF(ISNUMBER(+AG72/AE72-1),+AG72/AE72-1,0)</f>
        <v>0</v>
      </c>
      <c r="AI72" s="195">
        <f>+AI74+AI76</f>
        <v>0</v>
      </c>
      <c r="AJ72" s="184">
        <f t="shared" ref="AJ72" si="288">IF(ISNUMBER(+AI72/AG72-1),+AI72/AG72-1,0)</f>
        <v>0</v>
      </c>
      <c r="AK72" s="195">
        <f>+AK74+AK76</f>
        <v>0</v>
      </c>
      <c r="AL72" s="184">
        <f t="shared" ref="AL72" si="289">IF(ISNUMBER(+AK72/AI72-1),+AK72/AI72-1,0)</f>
        <v>0</v>
      </c>
      <c r="AM72" s="195">
        <f>+AM74+AM76</f>
        <v>0</v>
      </c>
      <c r="AN72" s="184">
        <f t="shared" ref="AN72" si="290">IF(ISNUMBER(+AM72/AK72-1),+AM72/AK72-1,0)</f>
        <v>0</v>
      </c>
      <c r="AO72" s="195">
        <f>+AO74+AO76</f>
        <v>0</v>
      </c>
      <c r="AP72" s="185">
        <f t="shared" ref="AP72" si="291">IF(ISNUMBER(+AO72/AM72-1),+AO72/AM72-1,0)</f>
        <v>0</v>
      </c>
    </row>
    <row r="73" spans="2:42" s="26" customFormat="1" ht="11.25" hidden="1" outlineLevel="1" x14ac:dyDescent="0.2">
      <c r="B73" s="186"/>
      <c r="C73" s="187"/>
      <c r="D73" s="188"/>
      <c r="E73" s="189" t="s">
        <v>140</v>
      </c>
      <c r="F73" s="190"/>
      <c r="G73" s="190"/>
      <c r="H73" s="191">
        <f>IF(ISNUMBER(+H72/H$166),+H72/H$166,0)</f>
        <v>0</v>
      </c>
      <c r="I73" s="192">
        <f>IF(ISNUMBER(+I72/I$166),+I72/I$166,0)</f>
        <v>0</v>
      </c>
      <c r="J73" s="193"/>
      <c r="K73" s="192">
        <f>IF(ISNUMBER(+K72/K$166),+K72/K$166,0)</f>
        <v>0</v>
      </c>
      <c r="L73" s="193"/>
      <c r="M73" s="192">
        <f>IF(ISNUMBER(+M72/M$166),+M72/M$166,0)</f>
        <v>0</v>
      </c>
      <c r="N73" s="193"/>
      <c r="O73" s="192">
        <f>IF(ISNUMBER(+O72/O$166),+O72/O$166,0)</f>
        <v>0</v>
      </c>
      <c r="P73" s="193"/>
      <c r="Q73" s="192">
        <f>IF(ISNUMBER(+Q72/Q$166),+Q72/Q$166,0)</f>
        <v>0</v>
      </c>
      <c r="R73" s="193"/>
      <c r="S73" s="192">
        <f>IF(ISNUMBER(+S72/S$166),+S72/S$166,0)</f>
        <v>0</v>
      </c>
      <c r="T73" s="193"/>
      <c r="U73" s="192">
        <f>IF(ISNUMBER(+U72/U$166),+U72/U$166,0)</f>
        <v>0</v>
      </c>
      <c r="V73" s="193"/>
      <c r="W73" s="192">
        <f>IF(ISNUMBER(+W72/W$166),+W72/W$166,0)</f>
        <v>0</v>
      </c>
      <c r="X73" s="193"/>
      <c r="Y73" s="192">
        <f>IF(ISNUMBER(+Y72/Y$166),+Y72/Y$166,0)</f>
        <v>0</v>
      </c>
      <c r="Z73" s="193"/>
      <c r="AA73" s="192">
        <f>IF(ISNUMBER(+AA72/AA$166),+AA72/AA$166,0)</f>
        <v>0</v>
      </c>
      <c r="AB73" s="193"/>
      <c r="AC73" s="192">
        <f>IF(ISNUMBER(+AC72/AC$166),+AC72/AC$166,0)</f>
        <v>0</v>
      </c>
      <c r="AD73" s="193"/>
      <c r="AE73" s="192">
        <f>IF(ISNUMBER(+AE72/AE$166),+AE72/AE$166,0)</f>
        <v>0</v>
      </c>
      <c r="AF73" s="193"/>
      <c r="AG73" s="192">
        <f>IF(ISNUMBER(+AG72/AG$166),+AG72/AG$166,0)</f>
        <v>0</v>
      </c>
      <c r="AH73" s="193"/>
      <c r="AI73" s="192">
        <f>IF(ISNUMBER(+AI72/AI$166),+AI72/AI$166,0)</f>
        <v>0</v>
      </c>
      <c r="AJ73" s="193"/>
      <c r="AK73" s="192">
        <f>IF(ISNUMBER(+AK72/AK$166),+AK72/AK$166,0)</f>
        <v>0</v>
      </c>
      <c r="AL73" s="193"/>
      <c r="AM73" s="192">
        <f>IF(ISNUMBER(+AM72/AM$166),+AM72/AM$166,0)</f>
        <v>0</v>
      </c>
      <c r="AN73" s="193"/>
      <c r="AO73" s="192">
        <f>IF(ISNUMBER(+AO72/AO$166),+AO72/AO$166,0)</f>
        <v>0</v>
      </c>
      <c r="AP73" s="194"/>
    </row>
    <row r="74" spans="2:42" collapsed="1" x14ac:dyDescent="0.2">
      <c r="B74" s="56"/>
      <c r="C74" s="52"/>
      <c r="D74" s="52"/>
      <c r="E74" s="52" t="s">
        <v>147</v>
      </c>
      <c r="F74" s="58"/>
      <c r="G74" s="58"/>
      <c r="H74" s="49"/>
      <c r="I74" s="49"/>
      <c r="J74" s="32">
        <f t="shared" si="262"/>
        <v>0</v>
      </c>
      <c r="K74" s="49"/>
      <c r="L74" s="32">
        <f t="shared" si="263"/>
        <v>0</v>
      </c>
      <c r="M74" s="49"/>
      <c r="N74" s="32">
        <f t="shared" si="263"/>
        <v>0</v>
      </c>
      <c r="O74" s="49"/>
      <c r="P74" s="32">
        <f t="shared" si="263"/>
        <v>0</v>
      </c>
      <c r="Q74" s="49"/>
      <c r="R74" s="32">
        <f t="shared" si="263"/>
        <v>0</v>
      </c>
      <c r="S74" s="49"/>
      <c r="T74" s="32">
        <f t="shared" si="263"/>
        <v>0</v>
      </c>
      <c r="U74" s="49"/>
      <c r="V74" s="32">
        <f t="shared" si="263"/>
        <v>0</v>
      </c>
      <c r="W74" s="49"/>
      <c r="X74" s="32">
        <f t="shared" si="264"/>
        <v>0</v>
      </c>
      <c r="Y74" s="49"/>
      <c r="Z74" s="32">
        <f t="shared" ref="Z74" si="292">IF(ISNUMBER(+Y74/W74-1),+Y74/W74-1,0)</f>
        <v>0</v>
      </c>
      <c r="AA74" s="49"/>
      <c r="AB74" s="32">
        <f t="shared" ref="AB74" si="293">IF(ISNUMBER(+AA74/Y74-1),+AA74/Y74-1,0)</f>
        <v>0</v>
      </c>
      <c r="AC74" s="49"/>
      <c r="AD74" s="32">
        <f t="shared" ref="AD74" si="294">IF(ISNUMBER(+AC74/AA74-1),+AC74/AA74-1,0)</f>
        <v>0</v>
      </c>
      <c r="AE74" s="49"/>
      <c r="AF74" s="32">
        <f t="shared" ref="AF74" si="295">IF(ISNUMBER(+AE74/AC74-1),+AE74/AC74-1,0)</f>
        <v>0</v>
      </c>
      <c r="AG74" s="49"/>
      <c r="AH74" s="32">
        <f t="shared" ref="AH74" si="296">IF(ISNUMBER(+AG74/AE74-1),+AG74/AE74-1,0)</f>
        <v>0</v>
      </c>
      <c r="AI74" s="49"/>
      <c r="AJ74" s="32">
        <f t="shared" ref="AJ74" si="297">IF(ISNUMBER(+AI74/AG74-1),+AI74/AG74-1,0)</f>
        <v>0</v>
      </c>
      <c r="AK74" s="49"/>
      <c r="AL74" s="32">
        <f t="shared" ref="AL74" si="298">IF(ISNUMBER(+AK74/AI74-1),+AK74/AI74-1,0)</f>
        <v>0</v>
      </c>
      <c r="AM74" s="49"/>
      <c r="AN74" s="32">
        <f t="shared" ref="AN74" si="299">IF(ISNUMBER(+AM74/AK74-1),+AM74/AK74-1,0)</f>
        <v>0</v>
      </c>
      <c r="AO74" s="49"/>
      <c r="AP74" s="36">
        <f t="shared" ref="AP74" si="300">IF(ISNUMBER(+AO74/AM74-1),+AO74/AM74-1,0)</f>
        <v>0</v>
      </c>
    </row>
    <row r="75" spans="2:42" s="26" customFormat="1" ht="11.25" hidden="1" outlineLevel="1" x14ac:dyDescent="0.2">
      <c r="B75" s="42"/>
      <c r="C75" s="43"/>
      <c r="D75" s="44"/>
      <c r="E75" s="45" t="s">
        <v>140</v>
      </c>
      <c r="F75" s="46"/>
      <c r="G75" s="46"/>
      <c r="H75" s="47">
        <f>IF(ISNUMBER(+H74/H$166),+H74/H$166,0)</f>
        <v>0</v>
      </c>
      <c r="I75" s="48">
        <f>IF(ISNUMBER(+I74/I$166),+I74/I$166,0)</f>
        <v>0</v>
      </c>
      <c r="J75" s="38"/>
      <c r="K75" s="48">
        <f>IF(ISNUMBER(+K74/K$166),+K74/K$166,0)</f>
        <v>0</v>
      </c>
      <c r="L75" s="38"/>
      <c r="M75" s="48">
        <f>IF(ISNUMBER(+M74/M$166),+M74/M$166,0)</f>
        <v>0</v>
      </c>
      <c r="N75" s="38"/>
      <c r="O75" s="48">
        <f>IF(ISNUMBER(+O74/O$166),+O74/O$166,0)</f>
        <v>0</v>
      </c>
      <c r="P75" s="38"/>
      <c r="Q75" s="48">
        <f>IF(ISNUMBER(+Q74/Q$166),+Q74/Q$166,0)</f>
        <v>0</v>
      </c>
      <c r="R75" s="38"/>
      <c r="S75" s="48">
        <f>IF(ISNUMBER(+S74/S$166),+S74/S$166,0)</f>
        <v>0</v>
      </c>
      <c r="T75" s="38"/>
      <c r="U75" s="48">
        <f>IF(ISNUMBER(+U74/U$166),+U74/U$166,0)</f>
        <v>0</v>
      </c>
      <c r="V75" s="38"/>
      <c r="W75" s="48">
        <f>IF(ISNUMBER(+W74/W$166),+W74/W$166,0)</f>
        <v>0</v>
      </c>
      <c r="X75" s="38"/>
      <c r="Y75" s="48">
        <f>IF(ISNUMBER(+Y74/Y$166),+Y74/Y$166,0)</f>
        <v>0</v>
      </c>
      <c r="Z75" s="38"/>
      <c r="AA75" s="48">
        <f>IF(ISNUMBER(+AA74/AA$166),+AA74/AA$166,0)</f>
        <v>0</v>
      </c>
      <c r="AB75" s="38"/>
      <c r="AC75" s="48">
        <f>IF(ISNUMBER(+AC74/AC$166),+AC74/AC$166,0)</f>
        <v>0</v>
      </c>
      <c r="AD75" s="38"/>
      <c r="AE75" s="48">
        <f>IF(ISNUMBER(+AE74/AE$166),+AE74/AE$166,0)</f>
        <v>0</v>
      </c>
      <c r="AF75" s="38"/>
      <c r="AG75" s="48">
        <f>IF(ISNUMBER(+AG74/AG$166),+AG74/AG$166,0)</f>
        <v>0</v>
      </c>
      <c r="AH75" s="38"/>
      <c r="AI75" s="48">
        <f>IF(ISNUMBER(+AI74/AI$166),+AI74/AI$166,0)</f>
        <v>0</v>
      </c>
      <c r="AJ75" s="38"/>
      <c r="AK75" s="48">
        <f>IF(ISNUMBER(+AK74/AK$166),+AK74/AK$166,0)</f>
        <v>0</v>
      </c>
      <c r="AL75" s="38"/>
      <c r="AM75" s="48">
        <f>IF(ISNUMBER(+AM74/AM$166),+AM74/AM$166,0)</f>
        <v>0</v>
      </c>
      <c r="AN75" s="38"/>
      <c r="AO75" s="48">
        <f>IF(ISNUMBER(+AO74/AO$166),+AO74/AO$166,0)</f>
        <v>0</v>
      </c>
      <c r="AP75" s="39"/>
    </row>
    <row r="76" spans="2:42" collapsed="1" x14ac:dyDescent="0.2">
      <c r="B76" s="56"/>
      <c r="C76" s="52"/>
      <c r="D76" s="52"/>
      <c r="E76" s="52" t="s">
        <v>148</v>
      </c>
      <c r="F76" s="58"/>
      <c r="G76" s="58"/>
      <c r="H76" s="49"/>
      <c r="I76" s="49"/>
      <c r="J76" s="32">
        <f t="shared" si="262"/>
        <v>0</v>
      </c>
      <c r="K76" s="49"/>
      <c r="L76" s="32">
        <f t="shared" si="263"/>
        <v>0</v>
      </c>
      <c r="M76" s="49"/>
      <c r="N76" s="32">
        <f t="shared" si="263"/>
        <v>0</v>
      </c>
      <c r="O76" s="49"/>
      <c r="P76" s="32">
        <f t="shared" si="263"/>
        <v>0</v>
      </c>
      <c r="Q76" s="49"/>
      <c r="R76" s="32">
        <f t="shared" si="263"/>
        <v>0</v>
      </c>
      <c r="S76" s="49"/>
      <c r="T76" s="32">
        <f t="shared" si="263"/>
        <v>0</v>
      </c>
      <c r="U76" s="49"/>
      <c r="V76" s="32">
        <f t="shared" si="263"/>
        <v>0</v>
      </c>
      <c r="W76" s="49"/>
      <c r="X76" s="32">
        <f t="shared" si="264"/>
        <v>0</v>
      </c>
      <c r="Y76" s="49"/>
      <c r="Z76" s="32">
        <f t="shared" ref="Z76" si="301">IF(ISNUMBER(+Y76/W76-1),+Y76/W76-1,0)</f>
        <v>0</v>
      </c>
      <c r="AA76" s="49"/>
      <c r="AB76" s="32">
        <f t="shared" ref="AB76" si="302">IF(ISNUMBER(+AA76/Y76-1),+AA76/Y76-1,0)</f>
        <v>0</v>
      </c>
      <c r="AC76" s="49"/>
      <c r="AD76" s="32">
        <f t="shared" ref="AD76" si="303">IF(ISNUMBER(+AC76/AA76-1),+AC76/AA76-1,0)</f>
        <v>0</v>
      </c>
      <c r="AE76" s="49"/>
      <c r="AF76" s="32">
        <f t="shared" ref="AF76" si="304">IF(ISNUMBER(+AE76/AC76-1),+AE76/AC76-1,0)</f>
        <v>0</v>
      </c>
      <c r="AG76" s="49"/>
      <c r="AH76" s="32">
        <f t="shared" ref="AH76" si="305">IF(ISNUMBER(+AG76/AE76-1),+AG76/AE76-1,0)</f>
        <v>0</v>
      </c>
      <c r="AI76" s="49"/>
      <c r="AJ76" s="32">
        <f t="shared" ref="AJ76" si="306">IF(ISNUMBER(+AI76/AG76-1),+AI76/AG76-1,0)</f>
        <v>0</v>
      </c>
      <c r="AK76" s="49"/>
      <c r="AL76" s="32">
        <f t="shared" ref="AL76" si="307">IF(ISNUMBER(+AK76/AI76-1),+AK76/AI76-1,0)</f>
        <v>0</v>
      </c>
      <c r="AM76" s="49"/>
      <c r="AN76" s="32">
        <f t="shared" ref="AN76" si="308">IF(ISNUMBER(+AM76/AK76-1),+AM76/AK76-1,0)</f>
        <v>0</v>
      </c>
      <c r="AO76" s="49"/>
      <c r="AP76" s="36">
        <f t="shared" ref="AP76" si="309">IF(ISNUMBER(+AO76/AM76-1),+AO76/AM76-1,0)</f>
        <v>0</v>
      </c>
    </row>
    <row r="77" spans="2:42" s="26" customFormat="1" ht="11.25" hidden="1" outlineLevel="1" x14ac:dyDescent="0.2">
      <c r="B77" s="42"/>
      <c r="C77" s="43"/>
      <c r="D77" s="44"/>
      <c r="E77" s="45" t="s">
        <v>140</v>
      </c>
      <c r="F77" s="46"/>
      <c r="G77" s="46"/>
      <c r="H77" s="47">
        <f>IF(ISNUMBER(+H76/H$166),+H76/H$166,0)</f>
        <v>0</v>
      </c>
      <c r="I77" s="48">
        <f>IF(ISNUMBER(+I76/I$166),+I76/I$166,0)</f>
        <v>0</v>
      </c>
      <c r="J77" s="38"/>
      <c r="K77" s="48">
        <f>IF(ISNUMBER(+K76/K$166),+K76/K$166,0)</f>
        <v>0</v>
      </c>
      <c r="L77" s="38"/>
      <c r="M77" s="48">
        <f>IF(ISNUMBER(+M76/M$166),+M76/M$166,0)</f>
        <v>0</v>
      </c>
      <c r="N77" s="38"/>
      <c r="O77" s="48">
        <f>IF(ISNUMBER(+O76/O$166),+O76/O$166,0)</f>
        <v>0</v>
      </c>
      <c r="P77" s="38"/>
      <c r="Q77" s="48">
        <f>IF(ISNUMBER(+Q76/Q$166),+Q76/Q$166,0)</f>
        <v>0</v>
      </c>
      <c r="R77" s="38"/>
      <c r="S77" s="48">
        <f>IF(ISNUMBER(+S76/S$166),+S76/S$166,0)</f>
        <v>0</v>
      </c>
      <c r="T77" s="38"/>
      <c r="U77" s="48">
        <f>IF(ISNUMBER(+U76/U$166),+U76/U$166,0)</f>
        <v>0</v>
      </c>
      <c r="V77" s="38"/>
      <c r="W77" s="48">
        <f>IF(ISNUMBER(+W76/W$166),+W76/W$166,0)</f>
        <v>0</v>
      </c>
      <c r="X77" s="38"/>
      <c r="Y77" s="48">
        <f>IF(ISNUMBER(+Y76/Y$166),+Y76/Y$166,0)</f>
        <v>0</v>
      </c>
      <c r="Z77" s="38"/>
      <c r="AA77" s="48">
        <f>IF(ISNUMBER(+AA76/AA$166),+AA76/AA$166,0)</f>
        <v>0</v>
      </c>
      <c r="AB77" s="38"/>
      <c r="AC77" s="48">
        <f>IF(ISNUMBER(+AC76/AC$166),+AC76/AC$166,0)</f>
        <v>0</v>
      </c>
      <c r="AD77" s="38"/>
      <c r="AE77" s="48">
        <f>IF(ISNUMBER(+AE76/AE$166),+AE76/AE$166,0)</f>
        <v>0</v>
      </c>
      <c r="AF77" s="38"/>
      <c r="AG77" s="48">
        <f>IF(ISNUMBER(+AG76/AG$166),+AG76/AG$166,0)</f>
        <v>0</v>
      </c>
      <c r="AH77" s="38"/>
      <c r="AI77" s="48">
        <f>IF(ISNUMBER(+AI76/AI$166),+AI76/AI$166,0)</f>
        <v>0</v>
      </c>
      <c r="AJ77" s="38"/>
      <c r="AK77" s="48">
        <f>IF(ISNUMBER(+AK76/AK$166),+AK76/AK$166,0)</f>
        <v>0</v>
      </c>
      <c r="AL77" s="38"/>
      <c r="AM77" s="48">
        <f>IF(ISNUMBER(+AM76/AM$166),+AM76/AM$166,0)</f>
        <v>0</v>
      </c>
      <c r="AN77" s="38"/>
      <c r="AO77" s="48">
        <f>IF(ISNUMBER(+AO76/AO$166),+AO76/AO$166,0)</f>
        <v>0</v>
      </c>
      <c r="AP77" s="39"/>
    </row>
    <row r="78" spans="2:42" collapsed="1" x14ac:dyDescent="0.2">
      <c r="B78" s="56"/>
      <c r="C78" s="52"/>
      <c r="D78" s="52" t="s">
        <v>149</v>
      </c>
      <c r="E78" s="58"/>
      <c r="F78" s="58"/>
      <c r="G78" s="58"/>
      <c r="H78" s="49"/>
      <c r="I78" s="49"/>
      <c r="J78" s="32">
        <f t="shared" si="262"/>
        <v>0</v>
      </c>
      <c r="K78" s="49"/>
      <c r="L78" s="32">
        <f t="shared" si="263"/>
        <v>0</v>
      </c>
      <c r="M78" s="49"/>
      <c r="N78" s="32">
        <f t="shared" si="263"/>
        <v>0</v>
      </c>
      <c r="O78" s="49"/>
      <c r="P78" s="32">
        <f t="shared" si="263"/>
        <v>0</v>
      </c>
      <c r="Q78" s="49"/>
      <c r="R78" s="32">
        <f t="shared" si="263"/>
        <v>0</v>
      </c>
      <c r="S78" s="49"/>
      <c r="T78" s="32">
        <f t="shared" si="263"/>
        <v>0</v>
      </c>
      <c r="U78" s="49"/>
      <c r="V78" s="32">
        <f t="shared" ref="V78:V166" si="310">IF(ISNUMBER(+U78/S78-1),+U78/S78-1,0)</f>
        <v>0</v>
      </c>
      <c r="W78" s="49"/>
      <c r="X78" s="32">
        <f t="shared" ref="X78" si="311">IF(ISNUMBER(+W78/U78-1),+W78/U78-1,0)</f>
        <v>0</v>
      </c>
      <c r="Y78" s="49"/>
      <c r="Z78" s="32">
        <f t="shared" ref="Z78" si="312">IF(ISNUMBER(+Y78/W78-1),+Y78/W78-1,0)</f>
        <v>0</v>
      </c>
      <c r="AA78" s="49"/>
      <c r="AB78" s="32">
        <f t="shared" ref="AB78" si="313">IF(ISNUMBER(+AA78/Y78-1),+AA78/Y78-1,0)</f>
        <v>0</v>
      </c>
      <c r="AC78" s="49"/>
      <c r="AD78" s="32">
        <f t="shared" ref="AD78" si="314">IF(ISNUMBER(+AC78/AA78-1),+AC78/AA78-1,0)</f>
        <v>0</v>
      </c>
      <c r="AE78" s="49"/>
      <c r="AF78" s="32">
        <f t="shared" ref="AF78" si="315">IF(ISNUMBER(+AE78/AC78-1),+AE78/AC78-1,0)</f>
        <v>0</v>
      </c>
      <c r="AG78" s="49"/>
      <c r="AH78" s="32">
        <f t="shared" ref="AH78" si="316">IF(ISNUMBER(+AG78/AE78-1),+AG78/AE78-1,0)</f>
        <v>0</v>
      </c>
      <c r="AI78" s="49"/>
      <c r="AJ78" s="32">
        <f t="shared" ref="AJ78" si="317">IF(ISNUMBER(+AI78/AG78-1),+AI78/AG78-1,0)</f>
        <v>0</v>
      </c>
      <c r="AK78" s="49"/>
      <c r="AL78" s="32">
        <f t="shared" ref="AL78" si="318">IF(ISNUMBER(+AK78/AI78-1),+AK78/AI78-1,0)</f>
        <v>0</v>
      </c>
      <c r="AM78" s="49"/>
      <c r="AN78" s="32">
        <f t="shared" ref="AN78" si="319">IF(ISNUMBER(+AM78/AK78-1),+AM78/AK78-1,0)</f>
        <v>0</v>
      </c>
      <c r="AO78" s="49"/>
      <c r="AP78" s="36">
        <f t="shared" ref="AP78" si="320">IF(ISNUMBER(+AO78/AM78-1),+AO78/AM78-1,0)</f>
        <v>0</v>
      </c>
    </row>
    <row r="79" spans="2:42" s="26" customFormat="1" ht="11.25" hidden="1" outlineLevel="1" x14ac:dyDescent="0.2">
      <c r="B79" s="42"/>
      <c r="C79" s="43"/>
      <c r="D79" s="44"/>
      <c r="E79" s="45" t="s">
        <v>140</v>
      </c>
      <c r="F79" s="46"/>
      <c r="G79" s="46"/>
      <c r="H79" s="47">
        <f>IF(ISNUMBER(+H78/H$166),+H78/H$166,0)</f>
        <v>0</v>
      </c>
      <c r="I79" s="48">
        <f>IF(ISNUMBER(+I78/I$166),+I78/I$166,0)</f>
        <v>0</v>
      </c>
      <c r="J79" s="38"/>
      <c r="K79" s="48">
        <f>IF(ISNUMBER(+K78/K$166),+K78/K$166,0)</f>
        <v>0</v>
      </c>
      <c r="L79" s="38"/>
      <c r="M79" s="48">
        <f>IF(ISNUMBER(+M78/M$166),+M78/M$166,0)</f>
        <v>0</v>
      </c>
      <c r="N79" s="38"/>
      <c r="O79" s="48">
        <f>IF(ISNUMBER(+O78/O$166),+O78/O$166,0)</f>
        <v>0</v>
      </c>
      <c r="P79" s="38"/>
      <c r="Q79" s="48">
        <f>IF(ISNUMBER(+Q78/Q$166),+Q78/Q$166,0)</f>
        <v>0</v>
      </c>
      <c r="R79" s="38"/>
      <c r="S79" s="48">
        <f>IF(ISNUMBER(+S78/S$166),+S78/S$166,0)</f>
        <v>0</v>
      </c>
      <c r="T79" s="38"/>
      <c r="U79" s="48">
        <f>IF(ISNUMBER(+U78/U$166),+U78/U$166,0)</f>
        <v>0</v>
      </c>
      <c r="V79" s="38"/>
      <c r="W79" s="48">
        <f>IF(ISNUMBER(+W78/W$166),+W78/W$166,0)</f>
        <v>0</v>
      </c>
      <c r="X79" s="38"/>
      <c r="Y79" s="48">
        <f>IF(ISNUMBER(+Y78/Y$166),+Y78/Y$166,0)</f>
        <v>0</v>
      </c>
      <c r="Z79" s="38"/>
      <c r="AA79" s="48">
        <f>IF(ISNUMBER(+AA78/AA$166),+AA78/AA$166,0)</f>
        <v>0</v>
      </c>
      <c r="AB79" s="38"/>
      <c r="AC79" s="48">
        <f>IF(ISNUMBER(+AC78/AC$166),+AC78/AC$166,0)</f>
        <v>0</v>
      </c>
      <c r="AD79" s="38"/>
      <c r="AE79" s="48">
        <f>IF(ISNUMBER(+AE78/AE$166),+AE78/AE$166,0)</f>
        <v>0</v>
      </c>
      <c r="AF79" s="38"/>
      <c r="AG79" s="48">
        <f>IF(ISNUMBER(+AG78/AG$166),+AG78/AG$166,0)</f>
        <v>0</v>
      </c>
      <c r="AH79" s="38"/>
      <c r="AI79" s="48">
        <f>IF(ISNUMBER(+AI78/AI$166),+AI78/AI$166,0)</f>
        <v>0</v>
      </c>
      <c r="AJ79" s="38"/>
      <c r="AK79" s="48">
        <f>IF(ISNUMBER(+AK78/AK$166),+AK78/AK$166,0)</f>
        <v>0</v>
      </c>
      <c r="AL79" s="38"/>
      <c r="AM79" s="48">
        <f>IF(ISNUMBER(+AM78/AM$166),+AM78/AM$166,0)</f>
        <v>0</v>
      </c>
      <c r="AN79" s="38"/>
      <c r="AO79" s="48">
        <f>IF(ISNUMBER(+AO78/AO$166),+AO78/AO$166,0)</f>
        <v>0</v>
      </c>
      <c r="AP79" s="39"/>
    </row>
    <row r="80" spans="2:42" collapsed="1" x14ac:dyDescent="0.2">
      <c r="B80" s="56"/>
      <c r="C80" s="52"/>
      <c r="D80" s="52" t="s">
        <v>150</v>
      </c>
      <c r="E80" s="58"/>
      <c r="F80" s="58"/>
      <c r="G80" s="58"/>
      <c r="H80" s="49"/>
      <c r="I80" s="49"/>
      <c r="J80" s="32">
        <f t="shared" si="262"/>
        <v>0</v>
      </c>
      <c r="K80" s="49"/>
      <c r="L80" s="32">
        <f t="shared" si="263"/>
        <v>0</v>
      </c>
      <c r="M80" s="49"/>
      <c r="N80" s="32">
        <f t="shared" si="263"/>
        <v>0</v>
      </c>
      <c r="O80" s="49"/>
      <c r="P80" s="32">
        <f t="shared" si="263"/>
        <v>0</v>
      </c>
      <c r="Q80" s="49"/>
      <c r="R80" s="32">
        <f t="shared" si="263"/>
        <v>0</v>
      </c>
      <c r="S80" s="49"/>
      <c r="T80" s="32">
        <f t="shared" si="263"/>
        <v>0</v>
      </c>
      <c r="U80" s="49"/>
      <c r="V80" s="32">
        <f t="shared" si="310"/>
        <v>0</v>
      </c>
      <c r="W80" s="49"/>
      <c r="X80" s="32">
        <f t="shared" ref="X80" si="321">IF(ISNUMBER(+W80/U80-1),+W80/U80-1,0)</f>
        <v>0</v>
      </c>
      <c r="Y80" s="49"/>
      <c r="Z80" s="32">
        <f t="shared" ref="Z80" si="322">IF(ISNUMBER(+Y80/W80-1),+Y80/W80-1,0)</f>
        <v>0</v>
      </c>
      <c r="AA80" s="49"/>
      <c r="AB80" s="32">
        <f t="shared" ref="AB80" si="323">IF(ISNUMBER(+AA80/Y80-1),+AA80/Y80-1,0)</f>
        <v>0</v>
      </c>
      <c r="AC80" s="49"/>
      <c r="AD80" s="32">
        <f t="shared" ref="AD80" si="324">IF(ISNUMBER(+AC80/AA80-1),+AC80/AA80-1,0)</f>
        <v>0</v>
      </c>
      <c r="AE80" s="49"/>
      <c r="AF80" s="32">
        <f t="shared" ref="AF80" si="325">IF(ISNUMBER(+AE80/AC80-1),+AE80/AC80-1,0)</f>
        <v>0</v>
      </c>
      <c r="AG80" s="49"/>
      <c r="AH80" s="32">
        <f t="shared" ref="AH80" si="326">IF(ISNUMBER(+AG80/AE80-1),+AG80/AE80-1,0)</f>
        <v>0</v>
      </c>
      <c r="AI80" s="49"/>
      <c r="AJ80" s="32">
        <f t="shared" ref="AJ80" si="327">IF(ISNUMBER(+AI80/AG80-1),+AI80/AG80-1,0)</f>
        <v>0</v>
      </c>
      <c r="AK80" s="49"/>
      <c r="AL80" s="32">
        <f t="shared" ref="AL80" si="328">IF(ISNUMBER(+AK80/AI80-1),+AK80/AI80-1,0)</f>
        <v>0</v>
      </c>
      <c r="AM80" s="49"/>
      <c r="AN80" s="32">
        <f t="shared" ref="AN80" si="329">IF(ISNUMBER(+AM80/AK80-1),+AM80/AK80-1,0)</f>
        <v>0</v>
      </c>
      <c r="AO80" s="49"/>
      <c r="AP80" s="36">
        <f t="shared" ref="AP80" si="330">IF(ISNUMBER(+AO80/AM80-1),+AO80/AM80-1,0)</f>
        <v>0</v>
      </c>
    </row>
    <row r="81" spans="2:42" s="26" customFormat="1" ht="11.25" hidden="1" outlineLevel="1" x14ac:dyDescent="0.2">
      <c r="B81" s="42"/>
      <c r="C81" s="43"/>
      <c r="D81" s="44"/>
      <c r="E81" s="45" t="s">
        <v>140</v>
      </c>
      <c r="F81" s="46"/>
      <c r="G81" s="46"/>
      <c r="H81" s="47">
        <f>IF(ISNUMBER(+H80/H$166),+H80/H$166,0)</f>
        <v>0</v>
      </c>
      <c r="I81" s="48">
        <f>IF(ISNUMBER(+I80/I$166),+I80/I$166,0)</f>
        <v>0</v>
      </c>
      <c r="J81" s="38"/>
      <c r="K81" s="48">
        <f>IF(ISNUMBER(+K80/K$166),+K80/K$166,0)</f>
        <v>0</v>
      </c>
      <c r="L81" s="38"/>
      <c r="M81" s="48">
        <f>IF(ISNUMBER(+M80/M$166),+M80/M$166,0)</f>
        <v>0</v>
      </c>
      <c r="N81" s="38"/>
      <c r="O81" s="48">
        <f>IF(ISNUMBER(+O80/O$166),+O80/O$166,0)</f>
        <v>0</v>
      </c>
      <c r="P81" s="38"/>
      <c r="Q81" s="48">
        <f>IF(ISNUMBER(+Q80/Q$166),+Q80/Q$166,0)</f>
        <v>0</v>
      </c>
      <c r="R81" s="38"/>
      <c r="S81" s="48">
        <f>IF(ISNUMBER(+S80/S$166),+S80/S$166,0)</f>
        <v>0</v>
      </c>
      <c r="T81" s="38"/>
      <c r="U81" s="48">
        <f>IF(ISNUMBER(+U80/U$166),+U80/U$166,0)</f>
        <v>0</v>
      </c>
      <c r="V81" s="38"/>
      <c r="W81" s="48">
        <f>IF(ISNUMBER(+W80/W$166),+W80/W$166,0)</f>
        <v>0</v>
      </c>
      <c r="X81" s="38"/>
      <c r="Y81" s="48">
        <f>IF(ISNUMBER(+Y80/Y$166),+Y80/Y$166,0)</f>
        <v>0</v>
      </c>
      <c r="Z81" s="38"/>
      <c r="AA81" s="48">
        <f>IF(ISNUMBER(+AA80/AA$166),+AA80/AA$166,0)</f>
        <v>0</v>
      </c>
      <c r="AB81" s="38"/>
      <c r="AC81" s="48">
        <f>IF(ISNUMBER(+AC80/AC$166),+AC80/AC$166,0)</f>
        <v>0</v>
      </c>
      <c r="AD81" s="38"/>
      <c r="AE81" s="48">
        <f>IF(ISNUMBER(+AE80/AE$166),+AE80/AE$166,0)</f>
        <v>0</v>
      </c>
      <c r="AF81" s="38"/>
      <c r="AG81" s="48">
        <f>IF(ISNUMBER(+AG80/AG$166),+AG80/AG$166,0)</f>
        <v>0</v>
      </c>
      <c r="AH81" s="38"/>
      <c r="AI81" s="48">
        <f>IF(ISNUMBER(+AI80/AI$166),+AI80/AI$166,0)</f>
        <v>0</v>
      </c>
      <c r="AJ81" s="38"/>
      <c r="AK81" s="48">
        <f>IF(ISNUMBER(+AK80/AK$166),+AK80/AK$166,0)</f>
        <v>0</v>
      </c>
      <c r="AL81" s="38"/>
      <c r="AM81" s="48">
        <f>IF(ISNUMBER(+AM80/AM$166),+AM80/AM$166,0)</f>
        <v>0</v>
      </c>
      <c r="AN81" s="38"/>
      <c r="AO81" s="48">
        <f>IF(ISNUMBER(+AO80/AO$166),+AO80/AO$166,0)</f>
        <v>0</v>
      </c>
      <c r="AP81" s="39"/>
    </row>
    <row r="82" spans="2:42" collapsed="1" x14ac:dyDescent="0.2">
      <c r="B82" s="56"/>
      <c r="C82" s="52"/>
      <c r="D82" s="52" t="s">
        <v>151</v>
      </c>
      <c r="E82" s="58"/>
      <c r="F82" s="58"/>
      <c r="G82" s="58"/>
      <c r="H82" s="49"/>
      <c r="I82" s="49"/>
      <c r="J82" s="32">
        <f t="shared" si="262"/>
        <v>0</v>
      </c>
      <c r="K82" s="49"/>
      <c r="L82" s="32">
        <f t="shared" si="263"/>
        <v>0</v>
      </c>
      <c r="M82" s="49"/>
      <c r="N82" s="32">
        <f t="shared" si="263"/>
        <v>0</v>
      </c>
      <c r="O82" s="49"/>
      <c r="P82" s="32">
        <f t="shared" si="263"/>
        <v>0</v>
      </c>
      <c r="Q82" s="49"/>
      <c r="R82" s="32">
        <f t="shared" si="263"/>
        <v>0</v>
      </c>
      <c r="S82" s="49"/>
      <c r="T82" s="32">
        <f t="shared" si="263"/>
        <v>0</v>
      </c>
      <c r="U82" s="49"/>
      <c r="V82" s="32">
        <f t="shared" si="310"/>
        <v>0</v>
      </c>
      <c r="W82" s="49"/>
      <c r="X82" s="32">
        <f t="shared" ref="X82" si="331">IF(ISNUMBER(+W82/U82-1),+W82/U82-1,0)</f>
        <v>0</v>
      </c>
      <c r="Y82" s="49"/>
      <c r="Z82" s="32">
        <f t="shared" ref="Z82" si="332">IF(ISNUMBER(+Y82/W82-1),+Y82/W82-1,0)</f>
        <v>0</v>
      </c>
      <c r="AA82" s="49"/>
      <c r="AB82" s="32">
        <f t="shared" ref="AB82" si="333">IF(ISNUMBER(+AA82/Y82-1),+AA82/Y82-1,0)</f>
        <v>0</v>
      </c>
      <c r="AC82" s="49"/>
      <c r="AD82" s="32">
        <f t="shared" ref="AD82" si="334">IF(ISNUMBER(+AC82/AA82-1),+AC82/AA82-1,0)</f>
        <v>0</v>
      </c>
      <c r="AE82" s="49"/>
      <c r="AF82" s="32">
        <f t="shared" ref="AF82" si="335">IF(ISNUMBER(+AE82/AC82-1),+AE82/AC82-1,0)</f>
        <v>0</v>
      </c>
      <c r="AG82" s="49"/>
      <c r="AH82" s="32">
        <f t="shared" ref="AH82" si="336">IF(ISNUMBER(+AG82/AE82-1),+AG82/AE82-1,0)</f>
        <v>0</v>
      </c>
      <c r="AI82" s="49"/>
      <c r="AJ82" s="32">
        <f t="shared" ref="AJ82" si="337">IF(ISNUMBER(+AI82/AG82-1),+AI82/AG82-1,0)</f>
        <v>0</v>
      </c>
      <c r="AK82" s="49"/>
      <c r="AL82" s="32">
        <f t="shared" ref="AL82" si="338">IF(ISNUMBER(+AK82/AI82-1),+AK82/AI82-1,0)</f>
        <v>0</v>
      </c>
      <c r="AM82" s="49"/>
      <c r="AN82" s="32">
        <f t="shared" ref="AN82" si="339">IF(ISNUMBER(+AM82/AK82-1),+AM82/AK82-1,0)</f>
        <v>0</v>
      </c>
      <c r="AO82" s="49"/>
      <c r="AP82" s="36">
        <f t="shared" ref="AP82" si="340">IF(ISNUMBER(+AO82/AM82-1),+AO82/AM82-1,0)</f>
        <v>0</v>
      </c>
    </row>
    <row r="83" spans="2:42" s="26" customFormat="1" ht="11.25" hidden="1" outlineLevel="1" x14ac:dyDescent="0.2">
      <c r="B83" s="42"/>
      <c r="C83" s="43"/>
      <c r="D83" s="44"/>
      <c r="E83" s="45" t="s">
        <v>140</v>
      </c>
      <c r="F83" s="46"/>
      <c r="G83" s="46"/>
      <c r="H83" s="47">
        <f>IF(ISNUMBER(+H82/H$166),+H82/H$166,0)</f>
        <v>0</v>
      </c>
      <c r="I83" s="48">
        <f>IF(ISNUMBER(+I82/I$166),+I82/I$166,0)</f>
        <v>0</v>
      </c>
      <c r="J83" s="38"/>
      <c r="K83" s="48">
        <f>IF(ISNUMBER(+K82/K$166),+K82/K$166,0)</f>
        <v>0</v>
      </c>
      <c r="L83" s="38"/>
      <c r="M83" s="48">
        <f>IF(ISNUMBER(+M82/M$166),+M82/M$166,0)</f>
        <v>0</v>
      </c>
      <c r="N83" s="38"/>
      <c r="O83" s="48">
        <f>IF(ISNUMBER(+O82/O$166),+O82/O$166,0)</f>
        <v>0</v>
      </c>
      <c r="P83" s="38"/>
      <c r="Q83" s="48">
        <f>IF(ISNUMBER(+Q82/Q$166),+Q82/Q$166,0)</f>
        <v>0</v>
      </c>
      <c r="R83" s="38"/>
      <c r="S83" s="48">
        <f>IF(ISNUMBER(+S82/S$166),+S82/S$166,0)</f>
        <v>0</v>
      </c>
      <c r="T83" s="38"/>
      <c r="U83" s="48">
        <f>IF(ISNUMBER(+U82/U$166),+U82/U$166,0)</f>
        <v>0</v>
      </c>
      <c r="V83" s="38"/>
      <c r="W83" s="48">
        <f>IF(ISNUMBER(+W82/W$166),+W82/W$166,0)</f>
        <v>0</v>
      </c>
      <c r="X83" s="38"/>
      <c r="Y83" s="48">
        <f>IF(ISNUMBER(+Y82/Y$166),+Y82/Y$166,0)</f>
        <v>0</v>
      </c>
      <c r="Z83" s="38"/>
      <c r="AA83" s="48">
        <f>IF(ISNUMBER(+AA82/AA$166),+AA82/AA$166,0)</f>
        <v>0</v>
      </c>
      <c r="AB83" s="38"/>
      <c r="AC83" s="48">
        <f>IF(ISNUMBER(+AC82/AC$166),+AC82/AC$166,0)</f>
        <v>0</v>
      </c>
      <c r="AD83" s="38"/>
      <c r="AE83" s="48">
        <f>IF(ISNUMBER(+AE82/AE$166),+AE82/AE$166,0)</f>
        <v>0</v>
      </c>
      <c r="AF83" s="38"/>
      <c r="AG83" s="48">
        <f>IF(ISNUMBER(+AG82/AG$166),+AG82/AG$166,0)</f>
        <v>0</v>
      </c>
      <c r="AH83" s="38"/>
      <c r="AI83" s="48">
        <f>IF(ISNUMBER(+AI82/AI$166),+AI82/AI$166,0)</f>
        <v>0</v>
      </c>
      <c r="AJ83" s="38"/>
      <c r="AK83" s="48">
        <f>IF(ISNUMBER(+AK82/AK$166),+AK82/AK$166,0)</f>
        <v>0</v>
      </c>
      <c r="AL83" s="38"/>
      <c r="AM83" s="48">
        <f>IF(ISNUMBER(+AM82/AM$166),+AM82/AM$166,0)</f>
        <v>0</v>
      </c>
      <c r="AN83" s="38"/>
      <c r="AO83" s="48">
        <f>IF(ISNUMBER(+AO82/AO$166),+AO82/AO$166,0)</f>
        <v>0</v>
      </c>
      <c r="AP83" s="39"/>
    </row>
    <row r="84" spans="2:42" collapsed="1" x14ac:dyDescent="0.2">
      <c r="B84" s="56"/>
      <c r="C84" s="52"/>
      <c r="D84" s="58" t="s">
        <v>152</v>
      </c>
      <c r="E84" s="58"/>
      <c r="F84" s="58"/>
      <c r="G84" s="58"/>
      <c r="H84" s="63"/>
      <c r="I84" s="49"/>
      <c r="J84" s="32">
        <f t="shared" si="262"/>
        <v>0</v>
      </c>
      <c r="K84" s="49"/>
      <c r="L84" s="32">
        <f t="shared" si="263"/>
        <v>0</v>
      </c>
      <c r="M84" s="49"/>
      <c r="N84" s="32">
        <f t="shared" si="263"/>
        <v>0</v>
      </c>
      <c r="O84" s="49"/>
      <c r="P84" s="32">
        <f t="shared" si="263"/>
        <v>0</v>
      </c>
      <c r="Q84" s="49"/>
      <c r="R84" s="32">
        <f t="shared" si="263"/>
        <v>0</v>
      </c>
      <c r="S84" s="49"/>
      <c r="T84" s="32">
        <f t="shared" si="263"/>
        <v>0</v>
      </c>
      <c r="U84" s="49"/>
      <c r="V84" s="32">
        <f t="shared" si="310"/>
        <v>0</v>
      </c>
      <c r="W84" s="49"/>
      <c r="X84" s="32">
        <f t="shared" ref="X84" si="341">IF(ISNUMBER(+W84/U84-1),+W84/U84-1,0)</f>
        <v>0</v>
      </c>
      <c r="Y84" s="49"/>
      <c r="Z84" s="32">
        <f t="shared" ref="Z84" si="342">IF(ISNUMBER(+Y84/W84-1),+Y84/W84-1,0)</f>
        <v>0</v>
      </c>
      <c r="AA84" s="49"/>
      <c r="AB84" s="32">
        <f t="shared" ref="AB84" si="343">IF(ISNUMBER(+AA84/Y84-1),+AA84/Y84-1,0)</f>
        <v>0</v>
      </c>
      <c r="AC84" s="49"/>
      <c r="AD84" s="32">
        <f t="shared" ref="AD84" si="344">IF(ISNUMBER(+AC84/AA84-1),+AC84/AA84-1,0)</f>
        <v>0</v>
      </c>
      <c r="AE84" s="49"/>
      <c r="AF84" s="32">
        <f t="shared" ref="AF84" si="345">IF(ISNUMBER(+AE84/AC84-1),+AE84/AC84-1,0)</f>
        <v>0</v>
      </c>
      <c r="AG84" s="49"/>
      <c r="AH84" s="32">
        <f t="shared" ref="AH84" si="346">IF(ISNUMBER(+AG84/AE84-1),+AG84/AE84-1,0)</f>
        <v>0</v>
      </c>
      <c r="AI84" s="49"/>
      <c r="AJ84" s="32">
        <f t="shared" ref="AJ84" si="347">IF(ISNUMBER(+AI84/AG84-1),+AI84/AG84-1,0)</f>
        <v>0</v>
      </c>
      <c r="AK84" s="49"/>
      <c r="AL84" s="32">
        <f t="shared" ref="AL84" si="348">IF(ISNUMBER(+AK84/AI84-1),+AK84/AI84-1,0)</f>
        <v>0</v>
      </c>
      <c r="AM84" s="49"/>
      <c r="AN84" s="32">
        <f t="shared" ref="AN84" si="349">IF(ISNUMBER(+AM84/AK84-1),+AM84/AK84-1,0)</f>
        <v>0</v>
      </c>
      <c r="AO84" s="49"/>
      <c r="AP84" s="36">
        <f t="shared" ref="AP84" si="350">IF(ISNUMBER(+AO84/AM84-1),+AO84/AM84-1,0)</f>
        <v>0</v>
      </c>
    </row>
    <row r="85" spans="2:42" s="26" customFormat="1" ht="11.25" hidden="1" outlineLevel="1" x14ac:dyDescent="0.2">
      <c r="B85" s="42"/>
      <c r="C85" s="43"/>
      <c r="D85" s="44"/>
      <c r="E85" s="45" t="s">
        <v>140</v>
      </c>
      <c r="F85" s="46"/>
      <c r="G85" s="46"/>
      <c r="H85" s="47">
        <f>IF(ISNUMBER(+H84/H$166),+H84/H$166,0)</f>
        <v>0</v>
      </c>
      <c r="I85" s="48">
        <f>IF(ISNUMBER(+I84/I$166),+I84/I$166,0)</f>
        <v>0</v>
      </c>
      <c r="J85" s="38"/>
      <c r="K85" s="48">
        <f>IF(ISNUMBER(+K84/K$166),+K84/K$166,0)</f>
        <v>0</v>
      </c>
      <c r="L85" s="38"/>
      <c r="M85" s="48">
        <f>IF(ISNUMBER(+M84/M$166),+M84/M$166,0)</f>
        <v>0</v>
      </c>
      <c r="N85" s="38"/>
      <c r="O85" s="48">
        <f>IF(ISNUMBER(+O84/O$166),+O84/O$166,0)</f>
        <v>0</v>
      </c>
      <c r="P85" s="38"/>
      <c r="Q85" s="48">
        <f>IF(ISNUMBER(+Q84/Q$166),+Q84/Q$166,0)</f>
        <v>0</v>
      </c>
      <c r="R85" s="38"/>
      <c r="S85" s="48">
        <f>IF(ISNUMBER(+S84/S$166),+S84/S$166,0)</f>
        <v>0</v>
      </c>
      <c r="T85" s="38"/>
      <c r="U85" s="48">
        <f>IF(ISNUMBER(+U84/U$166),+U84/U$166,0)</f>
        <v>0</v>
      </c>
      <c r="V85" s="38"/>
      <c r="W85" s="48">
        <f>IF(ISNUMBER(+W84/W$166),+W84/W$166,0)</f>
        <v>0</v>
      </c>
      <c r="X85" s="38"/>
      <c r="Y85" s="48">
        <f>IF(ISNUMBER(+Y84/Y$166),+Y84/Y$166,0)</f>
        <v>0</v>
      </c>
      <c r="Z85" s="38"/>
      <c r="AA85" s="48">
        <f>IF(ISNUMBER(+AA84/AA$166),+AA84/AA$166,0)</f>
        <v>0</v>
      </c>
      <c r="AB85" s="38"/>
      <c r="AC85" s="48">
        <f>IF(ISNUMBER(+AC84/AC$166),+AC84/AC$166,0)</f>
        <v>0</v>
      </c>
      <c r="AD85" s="38"/>
      <c r="AE85" s="48">
        <f>IF(ISNUMBER(+AE84/AE$166),+AE84/AE$166,0)</f>
        <v>0</v>
      </c>
      <c r="AF85" s="38"/>
      <c r="AG85" s="48">
        <f>IF(ISNUMBER(+AG84/AG$166),+AG84/AG$166,0)</f>
        <v>0</v>
      </c>
      <c r="AH85" s="38"/>
      <c r="AI85" s="48">
        <f>IF(ISNUMBER(+AI84/AI$166),+AI84/AI$166,0)</f>
        <v>0</v>
      </c>
      <c r="AJ85" s="38"/>
      <c r="AK85" s="48">
        <f>IF(ISNUMBER(+AK84/AK$166),+AK84/AK$166,0)</f>
        <v>0</v>
      </c>
      <c r="AL85" s="38"/>
      <c r="AM85" s="48">
        <f>IF(ISNUMBER(+AM84/AM$166),+AM84/AM$166,0)</f>
        <v>0</v>
      </c>
      <c r="AN85" s="38"/>
      <c r="AO85" s="48">
        <f>IF(ISNUMBER(+AO84/AO$166),+AO84/AO$166,0)</f>
        <v>0</v>
      </c>
      <c r="AP85" s="39"/>
    </row>
    <row r="86" spans="2:42" collapsed="1" x14ac:dyDescent="0.2">
      <c r="B86" s="56"/>
      <c r="C86" s="52"/>
      <c r="D86" s="52" t="s">
        <v>153</v>
      </c>
      <c r="E86" s="58"/>
      <c r="F86" s="58"/>
      <c r="G86" s="58"/>
      <c r="H86" s="49"/>
      <c r="I86" s="49"/>
      <c r="J86" s="32">
        <f t="shared" si="262"/>
        <v>0</v>
      </c>
      <c r="K86" s="49"/>
      <c r="L86" s="32">
        <f t="shared" si="263"/>
        <v>0</v>
      </c>
      <c r="M86" s="49"/>
      <c r="N86" s="32">
        <f t="shared" si="263"/>
        <v>0</v>
      </c>
      <c r="O86" s="49"/>
      <c r="P86" s="32">
        <f t="shared" si="263"/>
        <v>0</v>
      </c>
      <c r="Q86" s="49"/>
      <c r="R86" s="32">
        <f t="shared" si="263"/>
        <v>0</v>
      </c>
      <c r="S86" s="49"/>
      <c r="T86" s="32">
        <f t="shared" si="263"/>
        <v>0</v>
      </c>
      <c r="U86" s="49"/>
      <c r="V86" s="32">
        <f t="shared" si="310"/>
        <v>0</v>
      </c>
      <c r="W86" s="49"/>
      <c r="X86" s="32">
        <f t="shared" ref="X86" si="351">IF(ISNUMBER(+W86/U86-1),+W86/U86-1,0)</f>
        <v>0</v>
      </c>
      <c r="Y86" s="49"/>
      <c r="Z86" s="32">
        <f t="shared" ref="Z86" si="352">IF(ISNUMBER(+Y86/W86-1),+Y86/W86-1,0)</f>
        <v>0</v>
      </c>
      <c r="AA86" s="49"/>
      <c r="AB86" s="32">
        <f t="shared" ref="AB86" si="353">IF(ISNUMBER(+AA86/Y86-1),+AA86/Y86-1,0)</f>
        <v>0</v>
      </c>
      <c r="AC86" s="49"/>
      <c r="AD86" s="32">
        <f t="shared" ref="AD86" si="354">IF(ISNUMBER(+AC86/AA86-1),+AC86/AA86-1,0)</f>
        <v>0</v>
      </c>
      <c r="AE86" s="49"/>
      <c r="AF86" s="32">
        <f t="shared" ref="AF86" si="355">IF(ISNUMBER(+AE86/AC86-1),+AE86/AC86-1,0)</f>
        <v>0</v>
      </c>
      <c r="AG86" s="49"/>
      <c r="AH86" s="32">
        <f t="shared" ref="AH86" si="356">IF(ISNUMBER(+AG86/AE86-1),+AG86/AE86-1,0)</f>
        <v>0</v>
      </c>
      <c r="AI86" s="49"/>
      <c r="AJ86" s="32">
        <f t="shared" ref="AJ86" si="357">IF(ISNUMBER(+AI86/AG86-1),+AI86/AG86-1,0)</f>
        <v>0</v>
      </c>
      <c r="AK86" s="49"/>
      <c r="AL86" s="32">
        <f t="shared" ref="AL86" si="358">IF(ISNUMBER(+AK86/AI86-1),+AK86/AI86-1,0)</f>
        <v>0</v>
      </c>
      <c r="AM86" s="49"/>
      <c r="AN86" s="32">
        <f t="shared" ref="AN86" si="359">IF(ISNUMBER(+AM86/AK86-1),+AM86/AK86-1,0)</f>
        <v>0</v>
      </c>
      <c r="AO86" s="49"/>
      <c r="AP86" s="36">
        <f t="shared" ref="AP86" si="360">IF(ISNUMBER(+AO86/AM86-1),+AO86/AM86-1,0)</f>
        <v>0</v>
      </c>
    </row>
    <row r="87" spans="2:42" s="26" customFormat="1" ht="11.25" hidden="1" outlineLevel="1" x14ac:dyDescent="0.2">
      <c r="B87" s="42"/>
      <c r="C87" s="43"/>
      <c r="D87" s="44"/>
      <c r="E87" s="45" t="s">
        <v>140</v>
      </c>
      <c r="F87" s="46"/>
      <c r="G87" s="46"/>
      <c r="H87" s="47">
        <f>IF(ISNUMBER(+H86/H$166),+H86/H$166,0)</f>
        <v>0</v>
      </c>
      <c r="I87" s="48">
        <f>IF(ISNUMBER(+I86/I$166),+I86/I$166,0)</f>
        <v>0</v>
      </c>
      <c r="J87" s="38"/>
      <c r="K87" s="48">
        <f>IF(ISNUMBER(+K86/K$166),+K86/K$166,0)</f>
        <v>0</v>
      </c>
      <c r="L87" s="38"/>
      <c r="M87" s="48">
        <f>IF(ISNUMBER(+M86/M$166),+M86/M$166,0)</f>
        <v>0</v>
      </c>
      <c r="N87" s="38"/>
      <c r="O87" s="48">
        <f>IF(ISNUMBER(+O86/O$166),+O86/O$166,0)</f>
        <v>0</v>
      </c>
      <c r="P87" s="38"/>
      <c r="Q87" s="48">
        <f>IF(ISNUMBER(+Q86/Q$166),+Q86/Q$166,0)</f>
        <v>0</v>
      </c>
      <c r="R87" s="38"/>
      <c r="S87" s="48">
        <f>IF(ISNUMBER(+S86/S$166),+S86/S$166,0)</f>
        <v>0</v>
      </c>
      <c r="T87" s="38"/>
      <c r="U87" s="48">
        <f>IF(ISNUMBER(+U86/U$166),+U86/U$166,0)</f>
        <v>0</v>
      </c>
      <c r="V87" s="38"/>
      <c r="W87" s="48">
        <f>IF(ISNUMBER(+W86/W$166),+W86/W$166,0)</f>
        <v>0</v>
      </c>
      <c r="X87" s="38"/>
      <c r="Y87" s="48">
        <f>IF(ISNUMBER(+Y86/Y$166),+Y86/Y$166,0)</f>
        <v>0</v>
      </c>
      <c r="Z87" s="38"/>
      <c r="AA87" s="48">
        <f>IF(ISNUMBER(+AA86/AA$166),+AA86/AA$166,0)</f>
        <v>0</v>
      </c>
      <c r="AB87" s="38"/>
      <c r="AC87" s="48">
        <f>IF(ISNUMBER(+AC86/AC$166),+AC86/AC$166,0)</f>
        <v>0</v>
      </c>
      <c r="AD87" s="38"/>
      <c r="AE87" s="48">
        <f>IF(ISNUMBER(+AE86/AE$166),+AE86/AE$166,0)</f>
        <v>0</v>
      </c>
      <c r="AF87" s="38"/>
      <c r="AG87" s="48">
        <f>IF(ISNUMBER(+AG86/AG$166),+AG86/AG$166,0)</f>
        <v>0</v>
      </c>
      <c r="AH87" s="38"/>
      <c r="AI87" s="48">
        <f>IF(ISNUMBER(+AI86/AI$166),+AI86/AI$166,0)</f>
        <v>0</v>
      </c>
      <c r="AJ87" s="38"/>
      <c r="AK87" s="48">
        <f>IF(ISNUMBER(+AK86/AK$166),+AK86/AK$166,0)</f>
        <v>0</v>
      </c>
      <c r="AL87" s="38"/>
      <c r="AM87" s="48">
        <f>IF(ISNUMBER(+AM86/AM$166),+AM86/AM$166,0)</f>
        <v>0</v>
      </c>
      <c r="AN87" s="38"/>
      <c r="AO87" s="48">
        <f>IF(ISNUMBER(+AO86/AO$166),+AO86/AO$166,0)</f>
        <v>0</v>
      </c>
      <c r="AP87" s="39"/>
    </row>
    <row r="88" spans="2:42" collapsed="1" x14ac:dyDescent="0.2">
      <c r="B88" s="56"/>
      <c r="C88" s="52"/>
      <c r="D88" s="52" t="s">
        <v>154</v>
      </c>
      <c r="E88" s="58"/>
      <c r="F88" s="58"/>
      <c r="G88" s="58"/>
      <c r="H88" s="49"/>
      <c r="I88" s="49"/>
      <c r="J88" s="32">
        <f t="shared" si="262"/>
        <v>0</v>
      </c>
      <c r="K88" s="49"/>
      <c r="L88" s="32">
        <f t="shared" si="263"/>
        <v>0</v>
      </c>
      <c r="M88" s="49"/>
      <c r="N88" s="32">
        <f t="shared" si="263"/>
        <v>0</v>
      </c>
      <c r="O88" s="49"/>
      <c r="P88" s="32">
        <f t="shared" si="263"/>
        <v>0</v>
      </c>
      <c r="Q88" s="49"/>
      <c r="R88" s="32">
        <f t="shared" si="263"/>
        <v>0</v>
      </c>
      <c r="S88" s="49"/>
      <c r="T88" s="32">
        <f t="shared" si="263"/>
        <v>0</v>
      </c>
      <c r="U88" s="49"/>
      <c r="V88" s="32">
        <f t="shared" si="310"/>
        <v>0</v>
      </c>
      <c r="W88" s="49"/>
      <c r="X88" s="32">
        <f t="shared" ref="X88" si="361">IF(ISNUMBER(+W88/U88-1),+W88/U88-1,0)</f>
        <v>0</v>
      </c>
      <c r="Y88" s="49"/>
      <c r="Z88" s="32">
        <f t="shared" ref="Z88" si="362">IF(ISNUMBER(+Y88/W88-1),+Y88/W88-1,0)</f>
        <v>0</v>
      </c>
      <c r="AA88" s="49"/>
      <c r="AB88" s="32">
        <f t="shared" ref="AB88" si="363">IF(ISNUMBER(+AA88/Y88-1),+AA88/Y88-1,0)</f>
        <v>0</v>
      </c>
      <c r="AC88" s="49"/>
      <c r="AD88" s="32">
        <f t="shared" ref="AD88" si="364">IF(ISNUMBER(+AC88/AA88-1),+AC88/AA88-1,0)</f>
        <v>0</v>
      </c>
      <c r="AE88" s="49"/>
      <c r="AF88" s="32">
        <f t="shared" ref="AF88" si="365">IF(ISNUMBER(+AE88/AC88-1),+AE88/AC88-1,0)</f>
        <v>0</v>
      </c>
      <c r="AG88" s="49"/>
      <c r="AH88" s="32">
        <f t="shared" ref="AH88" si="366">IF(ISNUMBER(+AG88/AE88-1),+AG88/AE88-1,0)</f>
        <v>0</v>
      </c>
      <c r="AI88" s="49"/>
      <c r="AJ88" s="32">
        <f t="shared" ref="AJ88" si="367">IF(ISNUMBER(+AI88/AG88-1),+AI88/AG88-1,0)</f>
        <v>0</v>
      </c>
      <c r="AK88" s="49"/>
      <c r="AL88" s="32">
        <f t="shared" ref="AL88" si="368">IF(ISNUMBER(+AK88/AI88-1),+AK88/AI88-1,0)</f>
        <v>0</v>
      </c>
      <c r="AM88" s="49"/>
      <c r="AN88" s="32">
        <f t="shared" ref="AN88" si="369">IF(ISNUMBER(+AM88/AK88-1),+AM88/AK88-1,0)</f>
        <v>0</v>
      </c>
      <c r="AO88" s="49"/>
      <c r="AP88" s="36">
        <f t="shared" ref="AP88" si="370">IF(ISNUMBER(+AO88/AM88-1),+AO88/AM88-1,0)</f>
        <v>0</v>
      </c>
    </row>
    <row r="89" spans="2:42" s="26" customFormat="1" ht="11.25" hidden="1" outlineLevel="1" x14ac:dyDescent="0.2">
      <c r="B89" s="42"/>
      <c r="C89" s="43"/>
      <c r="D89" s="44"/>
      <c r="E89" s="45" t="s">
        <v>140</v>
      </c>
      <c r="F89" s="46"/>
      <c r="G89" s="46"/>
      <c r="H89" s="47">
        <f>IF(ISNUMBER(+H88/H$166),+H88/H$166,0)</f>
        <v>0</v>
      </c>
      <c r="I89" s="48">
        <f>IF(ISNUMBER(+I88/I$166),+I88/I$166,0)</f>
        <v>0</v>
      </c>
      <c r="J89" s="38"/>
      <c r="K89" s="48">
        <f>IF(ISNUMBER(+K88/K$166),+K88/K$166,0)</f>
        <v>0</v>
      </c>
      <c r="L89" s="38"/>
      <c r="M89" s="48">
        <f>IF(ISNUMBER(+M88/M$166),+M88/M$166,0)</f>
        <v>0</v>
      </c>
      <c r="N89" s="38"/>
      <c r="O89" s="48">
        <f>IF(ISNUMBER(+O88/O$166),+O88/O$166,0)</f>
        <v>0</v>
      </c>
      <c r="P89" s="38"/>
      <c r="Q89" s="48">
        <f>IF(ISNUMBER(+Q88/Q$166),+Q88/Q$166,0)</f>
        <v>0</v>
      </c>
      <c r="R89" s="38"/>
      <c r="S89" s="48">
        <f>IF(ISNUMBER(+S88/S$166),+S88/S$166,0)</f>
        <v>0</v>
      </c>
      <c r="T89" s="38"/>
      <c r="U89" s="48">
        <f>IF(ISNUMBER(+U88/U$166),+U88/U$166,0)</f>
        <v>0</v>
      </c>
      <c r="V89" s="38"/>
      <c r="W89" s="48">
        <f>IF(ISNUMBER(+W88/W$166),+W88/W$166,0)</f>
        <v>0</v>
      </c>
      <c r="X89" s="38"/>
      <c r="Y89" s="48">
        <f>IF(ISNUMBER(+Y88/Y$166),+Y88/Y$166,0)</f>
        <v>0</v>
      </c>
      <c r="Z89" s="38"/>
      <c r="AA89" s="48">
        <f>IF(ISNUMBER(+AA88/AA$166),+AA88/AA$166,0)</f>
        <v>0</v>
      </c>
      <c r="AB89" s="38"/>
      <c r="AC89" s="48">
        <f>IF(ISNUMBER(+AC88/AC$166),+AC88/AC$166,0)</f>
        <v>0</v>
      </c>
      <c r="AD89" s="38"/>
      <c r="AE89" s="48">
        <f>IF(ISNUMBER(+AE88/AE$166),+AE88/AE$166,0)</f>
        <v>0</v>
      </c>
      <c r="AF89" s="38"/>
      <c r="AG89" s="48">
        <f>IF(ISNUMBER(+AG88/AG$166),+AG88/AG$166,0)</f>
        <v>0</v>
      </c>
      <c r="AH89" s="38"/>
      <c r="AI89" s="48">
        <f>IF(ISNUMBER(+AI88/AI$166),+AI88/AI$166,0)</f>
        <v>0</v>
      </c>
      <c r="AJ89" s="38"/>
      <c r="AK89" s="48">
        <f>IF(ISNUMBER(+AK88/AK$166),+AK88/AK$166,0)</f>
        <v>0</v>
      </c>
      <c r="AL89" s="38"/>
      <c r="AM89" s="48">
        <f>IF(ISNUMBER(+AM88/AM$166),+AM88/AM$166,0)</f>
        <v>0</v>
      </c>
      <c r="AN89" s="38"/>
      <c r="AO89" s="48">
        <f>IF(ISNUMBER(+AO88/AO$166),+AO88/AO$166,0)</f>
        <v>0</v>
      </c>
      <c r="AP89" s="39"/>
    </row>
    <row r="90" spans="2:42" collapsed="1" x14ac:dyDescent="0.2">
      <c r="B90" s="56"/>
      <c r="C90" s="52"/>
      <c r="D90" s="52" t="s">
        <v>155</v>
      </c>
      <c r="E90" s="58"/>
      <c r="F90" s="58"/>
      <c r="G90" s="58"/>
      <c r="H90" s="49"/>
      <c r="I90" s="49"/>
      <c r="J90" s="32">
        <f t="shared" si="262"/>
        <v>0</v>
      </c>
      <c r="K90" s="49"/>
      <c r="L90" s="32">
        <f t="shared" si="263"/>
        <v>0</v>
      </c>
      <c r="M90" s="49"/>
      <c r="N90" s="32">
        <f t="shared" si="263"/>
        <v>0</v>
      </c>
      <c r="O90" s="49"/>
      <c r="P90" s="32">
        <f t="shared" si="263"/>
        <v>0</v>
      </c>
      <c r="Q90" s="49"/>
      <c r="R90" s="32">
        <f t="shared" si="263"/>
        <v>0</v>
      </c>
      <c r="S90" s="49"/>
      <c r="T90" s="32">
        <f t="shared" si="263"/>
        <v>0</v>
      </c>
      <c r="U90" s="49"/>
      <c r="V90" s="32">
        <f t="shared" si="310"/>
        <v>0</v>
      </c>
      <c r="W90" s="49"/>
      <c r="X90" s="32">
        <f t="shared" ref="X90" si="371">IF(ISNUMBER(+W90/U90-1),+W90/U90-1,0)</f>
        <v>0</v>
      </c>
      <c r="Y90" s="49"/>
      <c r="Z90" s="32">
        <f t="shared" ref="Z90" si="372">IF(ISNUMBER(+Y90/W90-1),+Y90/W90-1,0)</f>
        <v>0</v>
      </c>
      <c r="AA90" s="49"/>
      <c r="AB90" s="32">
        <f t="shared" ref="AB90" si="373">IF(ISNUMBER(+AA90/Y90-1),+AA90/Y90-1,0)</f>
        <v>0</v>
      </c>
      <c r="AC90" s="49"/>
      <c r="AD90" s="32">
        <f t="shared" ref="AD90" si="374">IF(ISNUMBER(+AC90/AA90-1),+AC90/AA90-1,0)</f>
        <v>0</v>
      </c>
      <c r="AE90" s="49"/>
      <c r="AF90" s="32">
        <f t="shared" ref="AF90" si="375">IF(ISNUMBER(+AE90/AC90-1),+AE90/AC90-1,0)</f>
        <v>0</v>
      </c>
      <c r="AG90" s="49"/>
      <c r="AH90" s="32">
        <f t="shared" ref="AH90" si="376">IF(ISNUMBER(+AG90/AE90-1),+AG90/AE90-1,0)</f>
        <v>0</v>
      </c>
      <c r="AI90" s="49"/>
      <c r="AJ90" s="32">
        <f t="shared" ref="AJ90" si="377">IF(ISNUMBER(+AI90/AG90-1),+AI90/AG90-1,0)</f>
        <v>0</v>
      </c>
      <c r="AK90" s="49"/>
      <c r="AL90" s="32">
        <f t="shared" ref="AL90" si="378">IF(ISNUMBER(+AK90/AI90-1),+AK90/AI90-1,0)</f>
        <v>0</v>
      </c>
      <c r="AM90" s="49"/>
      <c r="AN90" s="32">
        <f t="shared" ref="AN90" si="379">IF(ISNUMBER(+AM90/AK90-1),+AM90/AK90-1,0)</f>
        <v>0</v>
      </c>
      <c r="AO90" s="49"/>
      <c r="AP90" s="36">
        <f t="shared" ref="AP90" si="380">IF(ISNUMBER(+AO90/AM90-1),+AO90/AM90-1,0)</f>
        <v>0</v>
      </c>
    </row>
    <row r="91" spans="2:42" s="26" customFormat="1" ht="11.25" hidden="1" outlineLevel="1" x14ac:dyDescent="0.2">
      <c r="B91" s="42"/>
      <c r="C91" s="43"/>
      <c r="D91" s="44"/>
      <c r="E91" s="45" t="s">
        <v>140</v>
      </c>
      <c r="F91" s="46"/>
      <c r="G91" s="46"/>
      <c r="H91" s="47">
        <f>IF(ISNUMBER(+H90/H$166),+H90/H$166,0)</f>
        <v>0</v>
      </c>
      <c r="I91" s="48">
        <f>IF(ISNUMBER(+I90/I$166),+I90/I$166,0)</f>
        <v>0</v>
      </c>
      <c r="J91" s="38"/>
      <c r="K91" s="48">
        <f>IF(ISNUMBER(+K90/K$166),+K90/K$166,0)</f>
        <v>0</v>
      </c>
      <c r="L91" s="38"/>
      <c r="M91" s="48">
        <f>IF(ISNUMBER(+M90/M$166),+M90/M$166,0)</f>
        <v>0</v>
      </c>
      <c r="N91" s="38"/>
      <c r="O91" s="48">
        <f>IF(ISNUMBER(+O90/O$166),+O90/O$166,0)</f>
        <v>0</v>
      </c>
      <c r="P91" s="38"/>
      <c r="Q91" s="48">
        <f>IF(ISNUMBER(+Q90/Q$166),+Q90/Q$166,0)</f>
        <v>0</v>
      </c>
      <c r="R91" s="38"/>
      <c r="S91" s="48">
        <f>IF(ISNUMBER(+S90/S$166),+S90/S$166,0)</f>
        <v>0</v>
      </c>
      <c r="T91" s="38"/>
      <c r="U91" s="48">
        <f>IF(ISNUMBER(+U90/U$166),+U90/U$166,0)</f>
        <v>0</v>
      </c>
      <c r="V91" s="38"/>
      <c r="W91" s="48">
        <f>IF(ISNUMBER(+W90/W$166),+W90/W$166,0)</f>
        <v>0</v>
      </c>
      <c r="X91" s="38"/>
      <c r="Y91" s="48">
        <f>IF(ISNUMBER(+Y90/Y$166),+Y90/Y$166,0)</f>
        <v>0</v>
      </c>
      <c r="Z91" s="38"/>
      <c r="AA91" s="48">
        <f>IF(ISNUMBER(+AA90/AA$166),+AA90/AA$166,0)</f>
        <v>0</v>
      </c>
      <c r="AB91" s="38"/>
      <c r="AC91" s="48">
        <f>IF(ISNUMBER(+AC90/AC$166),+AC90/AC$166,0)</f>
        <v>0</v>
      </c>
      <c r="AD91" s="38"/>
      <c r="AE91" s="48">
        <f>IF(ISNUMBER(+AE90/AE$166),+AE90/AE$166,0)</f>
        <v>0</v>
      </c>
      <c r="AF91" s="38"/>
      <c r="AG91" s="48">
        <f>IF(ISNUMBER(+AG90/AG$166),+AG90/AG$166,0)</f>
        <v>0</v>
      </c>
      <c r="AH91" s="38"/>
      <c r="AI91" s="48">
        <f>IF(ISNUMBER(+AI90/AI$166),+AI90/AI$166,0)</f>
        <v>0</v>
      </c>
      <c r="AJ91" s="38"/>
      <c r="AK91" s="48">
        <f>IF(ISNUMBER(+AK90/AK$166),+AK90/AK$166,0)</f>
        <v>0</v>
      </c>
      <c r="AL91" s="38"/>
      <c r="AM91" s="48">
        <f>IF(ISNUMBER(+AM90/AM$166),+AM90/AM$166,0)</f>
        <v>0</v>
      </c>
      <c r="AN91" s="38"/>
      <c r="AO91" s="48">
        <f>IF(ISNUMBER(+AO90/AO$166),+AO90/AO$166,0)</f>
        <v>0</v>
      </c>
      <c r="AP91" s="39"/>
    </row>
    <row r="92" spans="2:42" collapsed="1" x14ac:dyDescent="0.2">
      <c r="B92" s="56"/>
      <c r="C92" s="52"/>
      <c r="D92" s="52" t="s">
        <v>156</v>
      </c>
      <c r="E92" s="58"/>
      <c r="F92" s="58"/>
      <c r="G92" s="58"/>
      <c r="H92" s="49"/>
      <c r="I92" s="49"/>
      <c r="J92" s="32">
        <f t="shared" si="262"/>
        <v>0</v>
      </c>
      <c r="K92" s="49"/>
      <c r="L92" s="32">
        <f t="shared" si="263"/>
        <v>0</v>
      </c>
      <c r="M92" s="49"/>
      <c r="N92" s="32">
        <f t="shared" si="263"/>
        <v>0</v>
      </c>
      <c r="O92" s="49"/>
      <c r="P92" s="32">
        <f t="shared" si="263"/>
        <v>0</v>
      </c>
      <c r="Q92" s="49"/>
      <c r="R92" s="32">
        <f t="shared" si="263"/>
        <v>0</v>
      </c>
      <c r="S92" s="49"/>
      <c r="T92" s="32">
        <f t="shared" si="263"/>
        <v>0</v>
      </c>
      <c r="U92" s="49"/>
      <c r="V92" s="32">
        <f t="shared" si="310"/>
        <v>0</v>
      </c>
      <c r="W92" s="49"/>
      <c r="X92" s="32">
        <f t="shared" ref="X92" si="381">IF(ISNUMBER(+W92/U92-1),+W92/U92-1,0)</f>
        <v>0</v>
      </c>
      <c r="Y92" s="49"/>
      <c r="Z92" s="32">
        <f t="shared" ref="Z92" si="382">IF(ISNUMBER(+Y92/W92-1),+Y92/W92-1,0)</f>
        <v>0</v>
      </c>
      <c r="AA92" s="49"/>
      <c r="AB92" s="32">
        <f t="shared" ref="AB92" si="383">IF(ISNUMBER(+AA92/Y92-1),+AA92/Y92-1,0)</f>
        <v>0</v>
      </c>
      <c r="AC92" s="49"/>
      <c r="AD92" s="32">
        <f t="shared" ref="AD92" si="384">IF(ISNUMBER(+AC92/AA92-1),+AC92/AA92-1,0)</f>
        <v>0</v>
      </c>
      <c r="AE92" s="49"/>
      <c r="AF92" s="32">
        <f t="shared" ref="AF92" si="385">IF(ISNUMBER(+AE92/AC92-1),+AE92/AC92-1,0)</f>
        <v>0</v>
      </c>
      <c r="AG92" s="49"/>
      <c r="AH92" s="32">
        <f t="shared" ref="AH92" si="386">IF(ISNUMBER(+AG92/AE92-1),+AG92/AE92-1,0)</f>
        <v>0</v>
      </c>
      <c r="AI92" s="49"/>
      <c r="AJ92" s="32">
        <f t="shared" ref="AJ92" si="387">IF(ISNUMBER(+AI92/AG92-1),+AI92/AG92-1,0)</f>
        <v>0</v>
      </c>
      <c r="AK92" s="49"/>
      <c r="AL92" s="32">
        <f t="shared" ref="AL92" si="388">IF(ISNUMBER(+AK92/AI92-1),+AK92/AI92-1,0)</f>
        <v>0</v>
      </c>
      <c r="AM92" s="49"/>
      <c r="AN92" s="32">
        <f t="shared" ref="AN92" si="389">IF(ISNUMBER(+AM92/AK92-1),+AM92/AK92-1,0)</f>
        <v>0</v>
      </c>
      <c r="AO92" s="49"/>
      <c r="AP92" s="36">
        <f t="shared" ref="AP92" si="390">IF(ISNUMBER(+AO92/AM92-1),+AO92/AM92-1,0)</f>
        <v>0</v>
      </c>
    </row>
    <row r="93" spans="2:42" s="26" customFormat="1" ht="11.25" hidden="1" outlineLevel="1" x14ac:dyDescent="0.2">
      <c r="B93" s="42"/>
      <c r="C93" s="43"/>
      <c r="D93" s="44"/>
      <c r="E93" s="45" t="s">
        <v>140</v>
      </c>
      <c r="F93" s="46"/>
      <c r="G93" s="46"/>
      <c r="H93" s="47">
        <f>IF(ISNUMBER(+H92/H$166),+H92/H$166,0)</f>
        <v>0</v>
      </c>
      <c r="I93" s="48">
        <f>IF(ISNUMBER(+I92/I$166),+I92/I$166,0)</f>
        <v>0</v>
      </c>
      <c r="J93" s="38"/>
      <c r="K93" s="48">
        <f>IF(ISNUMBER(+K92/K$166),+K92/K$166,0)</f>
        <v>0</v>
      </c>
      <c r="L93" s="38"/>
      <c r="M93" s="48">
        <f>IF(ISNUMBER(+M92/M$166),+M92/M$166,0)</f>
        <v>0</v>
      </c>
      <c r="N93" s="38"/>
      <c r="O93" s="48">
        <f>IF(ISNUMBER(+O92/O$166),+O92/O$166,0)</f>
        <v>0</v>
      </c>
      <c r="P93" s="38"/>
      <c r="Q93" s="48">
        <f>IF(ISNUMBER(+Q92/Q$166),+Q92/Q$166,0)</f>
        <v>0</v>
      </c>
      <c r="R93" s="38"/>
      <c r="S93" s="48">
        <f>IF(ISNUMBER(+S92/S$166),+S92/S$166,0)</f>
        <v>0</v>
      </c>
      <c r="T93" s="38"/>
      <c r="U93" s="48">
        <f>IF(ISNUMBER(+U92/U$166),+U92/U$166,0)</f>
        <v>0</v>
      </c>
      <c r="V93" s="38"/>
      <c r="W93" s="48">
        <f>IF(ISNUMBER(+W92/W$166),+W92/W$166,0)</f>
        <v>0</v>
      </c>
      <c r="X93" s="38"/>
      <c r="Y93" s="48">
        <f>IF(ISNUMBER(+Y92/Y$166),+Y92/Y$166,0)</f>
        <v>0</v>
      </c>
      <c r="Z93" s="38"/>
      <c r="AA93" s="48">
        <f>IF(ISNUMBER(+AA92/AA$166),+AA92/AA$166,0)</f>
        <v>0</v>
      </c>
      <c r="AB93" s="38"/>
      <c r="AC93" s="48">
        <f>IF(ISNUMBER(+AC92/AC$166),+AC92/AC$166,0)</f>
        <v>0</v>
      </c>
      <c r="AD93" s="38"/>
      <c r="AE93" s="48">
        <f>IF(ISNUMBER(+AE92/AE$166),+AE92/AE$166,0)</f>
        <v>0</v>
      </c>
      <c r="AF93" s="38"/>
      <c r="AG93" s="48">
        <f>IF(ISNUMBER(+AG92/AG$166),+AG92/AG$166,0)</f>
        <v>0</v>
      </c>
      <c r="AH93" s="38"/>
      <c r="AI93" s="48">
        <f>IF(ISNUMBER(+AI92/AI$166),+AI92/AI$166,0)</f>
        <v>0</v>
      </c>
      <c r="AJ93" s="38"/>
      <c r="AK93" s="48">
        <f>IF(ISNUMBER(+AK92/AK$166),+AK92/AK$166,0)</f>
        <v>0</v>
      </c>
      <c r="AL93" s="38"/>
      <c r="AM93" s="48">
        <f>IF(ISNUMBER(+AM92/AM$166),+AM92/AM$166,0)</f>
        <v>0</v>
      </c>
      <c r="AN93" s="38"/>
      <c r="AO93" s="48">
        <f>IF(ISNUMBER(+AO92/AO$166),+AO92/AO$166,0)</f>
        <v>0</v>
      </c>
      <c r="AP93" s="39"/>
    </row>
    <row r="94" spans="2:42" collapsed="1" x14ac:dyDescent="0.2">
      <c r="B94" s="56"/>
      <c r="C94" s="52" t="s">
        <v>144</v>
      </c>
      <c r="D94" s="57"/>
      <c r="E94" s="58"/>
      <c r="F94" s="58"/>
      <c r="G94" s="58"/>
      <c r="H94" s="49"/>
      <c r="I94" s="49"/>
      <c r="J94" s="32">
        <f t="shared" si="262"/>
        <v>0</v>
      </c>
      <c r="K94" s="49"/>
      <c r="L94" s="32">
        <f t="shared" si="263"/>
        <v>0</v>
      </c>
      <c r="M94" s="49"/>
      <c r="N94" s="32">
        <f t="shared" si="263"/>
        <v>0</v>
      </c>
      <c r="O94" s="49"/>
      <c r="P94" s="32">
        <f t="shared" si="263"/>
        <v>0</v>
      </c>
      <c r="Q94" s="49"/>
      <c r="R94" s="32">
        <f t="shared" si="263"/>
        <v>0</v>
      </c>
      <c r="S94" s="49"/>
      <c r="T94" s="32">
        <f t="shared" si="263"/>
        <v>0</v>
      </c>
      <c r="U94" s="49"/>
      <c r="V94" s="32">
        <f t="shared" si="310"/>
        <v>0</v>
      </c>
      <c r="W94" s="49"/>
      <c r="X94" s="32">
        <f t="shared" ref="X94" si="391">IF(ISNUMBER(+W94/U94-1),+W94/U94-1,0)</f>
        <v>0</v>
      </c>
      <c r="Y94" s="49"/>
      <c r="Z94" s="32">
        <f t="shared" ref="Z94" si="392">IF(ISNUMBER(+Y94/W94-1),+Y94/W94-1,0)</f>
        <v>0</v>
      </c>
      <c r="AA94" s="49"/>
      <c r="AB94" s="32">
        <f t="shared" ref="AB94" si="393">IF(ISNUMBER(+AA94/Y94-1),+AA94/Y94-1,0)</f>
        <v>0</v>
      </c>
      <c r="AC94" s="49"/>
      <c r="AD94" s="32">
        <f t="shared" ref="AD94" si="394">IF(ISNUMBER(+AC94/AA94-1),+AC94/AA94-1,0)</f>
        <v>0</v>
      </c>
      <c r="AE94" s="49"/>
      <c r="AF94" s="32">
        <f t="shared" ref="AF94" si="395">IF(ISNUMBER(+AE94/AC94-1),+AE94/AC94-1,0)</f>
        <v>0</v>
      </c>
      <c r="AG94" s="49"/>
      <c r="AH94" s="32">
        <f t="shared" ref="AH94" si="396">IF(ISNUMBER(+AG94/AE94-1),+AG94/AE94-1,0)</f>
        <v>0</v>
      </c>
      <c r="AI94" s="49"/>
      <c r="AJ94" s="32">
        <f t="shared" ref="AJ94" si="397">IF(ISNUMBER(+AI94/AG94-1),+AI94/AG94-1,0)</f>
        <v>0</v>
      </c>
      <c r="AK94" s="49"/>
      <c r="AL94" s="32">
        <f t="shared" ref="AL94" si="398">IF(ISNUMBER(+AK94/AI94-1),+AK94/AI94-1,0)</f>
        <v>0</v>
      </c>
      <c r="AM94" s="49"/>
      <c r="AN94" s="32">
        <f t="shared" ref="AN94" si="399">IF(ISNUMBER(+AM94/AK94-1),+AM94/AK94-1,0)</f>
        <v>0</v>
      </c>
      <c r="AO94" s="49"/>
      <c r="AP94" s="36">
        <f t="shared" ref="AP94" si="400">IF(ISNUMBER(+AO94/AM94-1),+AO94/AM94-1,0)</f>
        <v>0</v>
      </c>
    </row>
    <row r="95" spans="2:42" s="26" customFormat="1" ht="11.25" hidden="1" outlineLevel="1" x14ac:dyDescent="0.2">
      <c r="B95" s="42"/>
      <c r="C95" s="43"/>
      <c r="D95" s="44"/>
      <c r="E95" s="45" t="s">
        <v>140</v>
      </c>
      <c r="F95" s="46"/>
      <c r="G95" s="46"/>
      <c r="H95" s="47">
        <f>IF(ISNUMBER(+H94/H$166),+H94/H$166,0)</f>
        <v>0</v>
      </c>
      <c r="I95" s="48">
        <f>IF(ISNUMBER(+I94/I$166),+I94/I$166,0)</f>
        <v>0</v>
      </c>
      <c r="J95" s="38"/>
      <c r="K95" s="48">
        <f>IF(ISNUMBER(+K94/K$166),+K94/K$166,0)</f>
        <v>0</v>
      </c>
      <c r="L95" s="38"/>
      <c r="M95" s="48">
        <f>IF(ISNUMBER(+M94/M$166),+M94/M$166,0)</f>
        <v>0</v>
      </c>
      <c r="N95" s="38"/>
      <c r="O95" s="48">
        <f>IF(ISNUMBER(+O94/O$166),+O94/O$166,0)</f>
        <v>0</v>
      </c>
      <c r="P95" s="38"/>
      <c r="Q95" s="48">
        <f>IF(ISNUMBER(+Q94/Q$166),+Q94/Q$166,0)</f>
        <v>0</v>
      </c>
      <c r="R95" s="38"/>
      <c r="S95" s="48">
        <f>IF(ISNUMBER(+S94/S$166),+S94/S$166,0)</f>
        <v>0</v>
      </c>
      <c r="T95" s="38"/>
      <c r="U95" s="48">
        <f>IF(ISNUMBER(+U94/U$166),+U94/U$166,0)</f>
        <v>0</v>
      </c>
      <c r="V95" s="38"/>
      <c r="W95" s="48">
        <f>IF(ISNUMBER(+W94/W$166),+W94/W$166,0)</f>
        <v>0</v>
      </c>
      <c r="X95" s="38"/>
      <c r="Y95" s="48">
        <f>IF(ISNUMBER(+Y94/Y$166),+Y94/Y$166,0)</f>
        <v>0</v>
      </c>
      <c r="Z95" s="38"/>
      <c r="AA95" s="48">
        <f>IF(ISNUMBER(+AA94/AA$166),+AA94/AA$166,0)</f>
        <v>0</v>
      </c>
      <c r="AB95" s="38"/>
      <c r="AC95" s="48">
        <f>IF(ISNUMBER(+AC94/AC$166),+AC94/AC$166,0)</f>
        <v>0</v>
      </c>
      <c r="AD95" s="38"/>
      <c r="AE95" s="48">
        <f>IF(ISNUMBER(+AE94/AE$166),+AE94/AE$166,0)</f>
        <v>0</v>
      </c>
      <c r="AF95" s="38"/>
      <c r="AG95" s="48">
        <f>IF(ISNUMBER(+AG94/AG$166),+AG94/AG$166,0)</f>
        <v>0</v>
      </c>
      <c r="AH95" s="38"/>
      <c r="AI95" s="48">
        <f>IF(ISNUMBER(+AI94/AI$166),+AI94/AI$166,0)</f>
        <v>0</v>
      </c>
      <c r="AJ95" s="38"/>
      <c r="AK95" s="48">
        <f>IF(ISNUMBER(+AK94/AK$166),+AK94/AK$166,0)</f>
        <v>0</v>
      </c>
      <c r="AL95" s="38"/>
      <c r="AM95" s="48">
        <f>IF(ISNUMBER(+AM94/AM$166),+AM94/AM$166,0)</f>
        <v>0</v>
      </c>
      <c r="AN95" s="38"/>
      <c r="AO95" s="48">
        <f>IF(ISNUMBER(+AO94/AO$166),+AO94/AO$166,0)</f>
        <v>0</v>
      </c>
      <c r="AP95" s="39"/>
    </row>
    <row r="96" spans="2:42" collapsed="1" x14ac:dyDescent="0.2">
      <c r="B96" s="56"/>
      <c r="C96" s="52" t="s">
        <v>145</v>
      </c>
      <c r="D96" s="57"/>
      <c r="E96" s="58"/>
      <c r="F96" s="58"/>
      <c r="G96" s="58"/>
      <c r="H96" s="49"/>
      <c r="I96" s="49"/>
      <c r="J96" s="32">
        <f t="shared" si="262"/>
        <v>0</v>
      </c>
      <c r="K96" s="49"/>
      <c r="L96" s="32">
        <f t="shared" si="263"/>
        <v>0</v>
      </c>
      <c r="M96" s="49"/>
      <c r="N96" s="32">
        <f t="shared" si="263"/>
        <v>0</v>
      </c>
      <c r="O96" s="49"/>
      <c r="P96" s="32">
        <f t="shared" si="263"/>
        <v>0</v>
      </c>
      <c r="Q96" s="49"/>
      <c r="R96" s="32">
        <f t="shared" si="263"/>
        <v>0</v>
      </c>
      <c r="S96" s="49"/>
      <c r="T96" s="32">
        <f t="shared" si="263"/>
        <v>0</v>
      </c>
      <c r="U96" s="49"/>
      <c r="V96" s="32">
        <f t="shared" si="310"/>
        <v>0</v>
      </c>
      <c r="W96" s="49"/>
      <c r="X96" s="32">
        <f t="shared" ref="X96" si="401">IF(ISNUMBER(+W96/U96-1),+W96/U96-1,0)</f>
        <v>0</v>
      </c>
      <c r="Y96" s="49"/>
      <c r="Z96" s="32">
        <f t="shared" ref="Z96" si="402">IF(ISNUMBER(+Y96/W96-1),+Y96/W96-1,0)</f>
        <v>0</v>
      </c>
      <c r="AA96" s="49"/>
      <c r="AB96" s="32">
        <f t="shared" ref="AB96" si="403">IF(ISNUMBER(+AA96/Y96-1),+AA96/Y96-1,0)</f>
        <v>0</v>
      </c>
      <c r="AC96" s="49"/>
      <c r="AD96" s="32">
        <f t="shared" ref="AD96" si="404">IF(ISNUMBER(+AC96/AA96-1),+AC96/AA96-1,0)</f>
        <v>0</v>
      </c>
      <c r="AE96" s="49"/>
      <c r="AF96" s="32">
        <f t="shared" ref="AF96" si="405">IF(ISNUMBER(+AE96/AC96-1),+AE96/AC96-1,0)</f>
        <v>0</v>
      </c>
      <c r="AG96" s="49"/>
      <c r="AH96" s="32">
        <f t="shared" ref="AH96" si="406">IF(ISNUMBER(+AG96/AE96-1),+AG96/AE96-1,0)</f>
        <v>0</v>
      </c>
      <c r="AI96" s="49"/>
      <c r="AJ96" s="32">
        <f t="shared" ref="AJ96" si="407">IF(ISNUMBER(+AI96/AG96-1),+AI96/AG96-1,0)</f>
        <v>0</v>
      </c>
      <c r="AK96" s="49"/>
      <c r="AL96" s="32">
        <f t="shared" ref="AL96" si="408">IF(ISNUMBER(+AK96/AI96-1),+AK96/AI96-1,0)</f>
        <v>0</v>
      </c>
      <c r="AM96" s="49"/>
      <c r="AN96" s="32">
        <f t="shared" ref="AN96" si="409">IF(ISNUMBER(+AM96/AK96-1),+AM96/AK96-1,0)</f>
        <v>0</v>
      </c>
      <c r="AO96" s="49"/>
      <c r="AP96" s="36">
        <f t="shared" ref="AP96" si="410">IF(ISNUMBER(+AO96/AM96-1),+AO96/AM96-1,0)</f>
        <v>0</v>
      </c>
    </row>
    <row r="97" spans="2:42" s="26" customFormat="1" ht="11.25" hidden="1" outlineLevel="1" x14ac:dyDescent="0.2">
      <c r="B97" s="42"/>
      <c r="C97" s="43"/>
      <c r="D97" s="44"/>
      <c r="E97" s="45" t="s">
        <v>140</v>
      </c>
      <c r="F97" s="46"/>
      <c r="G97" s="46"/>
      <c r="H97" s="47">
        <f>IF(ISNUMBER(+H96/H$166),+H96/H$166,0)</f>
        <v>0</v>
      </c>
      <c r="I97" s="48">
        <f>IF(ISNUMBER(+I96/I$166),+I96/I$166,0)</f>
        <v>0</v>
      </c>
      <c r="J97" s="38"/>
      <c r="K97" s="48">
        <f>IF(ISNUMBER(+K96/K$166),+K96/K$166,0)</f>
        <v>0</v>
      </c>
      <c r="L97" s="38"/>
      <c r="M97" s="48">
        <f>IF(ISNUMBER(+M96/M$166),+M96/M$166,0)</f>
        <v>0</v>
      </c>
      <c r="N97" s="38"/>
      <c r="O97" s="48">
        <f>IF(ISNUMBER(+O96/O$166),+O96/O$166,0)</f>
        <v>0</v>
      </c>
      <c r="P97" s="38"/>
      <c r="Q97" s="48">
        <f>IF(ISNUMBER(+Q96/Q$166),+Q96/Q$166,0)</f>
        <v>0</v>
      </c>
      <c r="R97" s="38"/>
      <c r="S97" s="48">
        <f>IF(ISNUMBER(+S96/S$166),+S96/S$166,0)</f>
        <v>0</v>
      </c>
      <c r="T97" s="38"/>
      <c r="U97" s="48">
        <f>IF(ISNUMBER(+U96/U$166),+U96/U$166,0)</f>
        <v>0</v>
      </c>
      <c r="V97" s="38"/>
      <c r="W97" s="48">
        <f>IF(ISNUMBER(+W96/W$166),+W96/W$166,0)</f>
        <v>0</v>
      </c>
      <c r="X97" s="38"/>
      <c r="Y97" s="48">
        <f>IF(ISNUMBER(+Y96/Y$166),+Y96/Y$166,0)</f>
        <v>0</v>
      </c>
      <c r="Z97" s="38"/>
      <c r="AA97" s="48">
        <f>IF(ISNUMBER(+AA96/AA$166),+AA96/AA$166,0)</f>
        <v>0</v>
      </c>
      <c r="AB97" s="38"/>
      <c r="AC97" s="48">
        <f>IF(ISNUMBER(+AC96/AC$166),+AC96/AC$166,0)</f>
        <v>0</v>
      </c>
      <c r="AD97" s="38"/>
      <c r="AE97" s="48">
        <f>IF(ISNUMBER(+AE96/AE$166),+AE96/AE$166,0)</f>
        <v>0</v>
      </c>
      <c r="AF97" s="38"/>
      <c r="AG97" s="48">
        <f>IF(ISNUMBER(+AG96/AG$166),+AG96/AG$166,0)</f>
        <v>0</v>
      </c>
      <c r="AH97" s="38"/>
      <c r="AI97" s="48">
        <f>IF(ISNUMBER(+AI96/AI$166),+AI96/AI$166,0)</f>
        <v>0</v>
      </c>
      <c r="AJ97" s="38"/>
      <c r="AK97" s="48">
        <f>IF(ISNUMBER(+AK96/AK$166),+AK96/AK$166,0)</f>
        <v>0</v>
      </c>
      <c r="AL97" s="38"/>
      <c r="AM97" s="48">
        <f>IF(ISNUMBER(+AM96/AM$166),+AM96/AM$166,0)</f>
        <v>0</v>
      </c>
      <c r="AN97" s="38"/>
      <c r="AO97" s="48">
        <f>IF(ISNUMBER(+AO96/AO$166),+AO96/AO$166,0)</f>
        <v>0</v>
      </c>
      <c r="AP97" s="39"/>
    </row>
    <row r="98" spans="2:42" s="87" customFormat="1" ht="15.75" customHeight="1" collapsed="1" x14ac:dyDescent="0.25">
      <c r="B98" s="98" t="s">
        <v>16</v>
      </c>
      <c r="C98" s="99"/>
      <c r="D98" s="100"/>
      <c r="E98" s="101"/>
      <c r="F98" s="101"/>
      <c r="G98" s="101"/>
      <c r="H98" s="102">
        <f>+H100+H102+H122+H124+H126</f>
        <v>0</v>
      </c>
      <c r="I98" s="102">
        <f>+I100+I102+I122+I124+I126</f>
        <v>0</v>
      </c>
      <c r="J98" s="103">
        <f t="shared" si="262"/>
        <v>0</v>
      </c>
      <c r="K98" s="102">
        <f>+K100+K102+K122+K124+K126</f>
        <v>0</v>
      </c>
      <c r="L98" s="103">
        <f t="shared" si="263"/>
        <v>0</v>
      </c>
      <c r="M98" s="102">
        <f>+M100+M102+M122+M124+M126</f>
        <v>0</v>
      </c>
      <c r="N98" s="103">
        <f t="shared" si="263"/>
        <v>0</v>
      </c>
      <c r="O98" s="102">
        <f>+O100+O102+O122+O124+O126</f>
        <v>0</v>
      </c>
      <c r="P98" s="103">
        <f t="shared" si="263"/>
        <v>0</v>
      </c>
      <c r="Q98" s="102">
        <f>+Q100+Q102+Q122+Q124+Q126</f>
        <v>0</v>
      </c>
      <c r="R98" s="103">
        <f t="shared" si="263"/>
        <v>0</v>
      </c>
      <c r="S98" s="102">
        <f>+S100+S102+S122+S124+S126</f>
        <v>0</v>
      </c>
      <c r="T98" s="103">
        <f t="shared" si="263"/>
        <v>0</v>
      </c>
      <c r="U98" s="102">
        <f>+U100+U102+U122+U124+U126</f>
        <v>0</v>
      </c>
      <c r="V98" s="103">
        <f t="shared" si="310"/>
        <v>0</v>
      </c>
      <c r="W98" s="102">
        <f>+W100+W102+W122+W124+W126</f>
        <v>0</v>
      </c>
      <c r="X98" s="103">
        <f t="shared" ref="X98" si="411">IF(ISNUMBER(+W98/U98-1),+W98/U98-1,0)</f>
        <v>0</v>
      </c>
      <c r="Y98" s="102">
        <f>+Y100+Y102+Y122+Y124+Y126</f>
        <v>0</v>
      </c>
      <c r="Z98" s="103">
        <f t="shared" ref="Z98" si="412">IF(ISNUMBER(+Y98/W98-1),+Y98/W98-1,0)</f>
        <v>0</v>
      </c>
      <c r="AA98" s="102">
        <f>+AA100+AA102+AA122+AA124+AA126</f>
        <v>0</v>
      </c>
      <c r="AB98" s="103">
        <f t="shared" ref="AB98" si="413">IF(ISNUMBER(+AA98/Y98-1),+AA98/Y98-1,0)</f>
        <v>0</v>
      </c>
      <c r="AC98" s="102">
        <f>+AC100+AC102+AC122+AC124+AC126</f>
        <v>0</v>
      </c>
      <c r="AD98" s="103">
        <f t="shared" ref="AD98" si="414">IF(ISNUMBER(+AC98/AA98-1),+AC98/AA98-1,0)</f>
        <v>0</v>
      </c>
      <c r="AE98" s="102">
        <f>+AE100+AE102+AE122+AE124+AE126</f>
        <v>0</v>
      </c>
      <c r="AF98" s="103">
        <f t="shared" ref="AF98" si="415">IF(ISNUMBER(+AE98/AC98-1),+AE98/AC98-1,0)</f>
        <v>0</v>
      </c>
      <c r="AG98" s="102">
        <f>+AG100+AG102+AG122+AG124+AG126</f>
        <v>0</v>
      </c>
      <c r="AH98" s="103">
        <f t="shared" ref="AH98" si="416">IF(ISNUMBER(+AG98/AE98-1),+AG98/AE98-1,0)</f>
        <v>0</v>
      </c>
      <c r="AI98" s="102">
        <f>+AI100+AI102+AI122+AI124+AI126</f>
        <v>0</v>
      </c>
      <c r="AJ98" s="103">
        <f t="shared" ref="AJ98" si="417">IF(ISNUMBER(+AI98/AG98-1),+AI98/AG98-1,0)</f>
        <v>0</v>
      </c>
      <c r="AK98" s="102">
        <f>+AK100+AK102+AK122+AK124+AK126</f>
        <v>0</v>
      </c>
      <c r="AL98" s="103">
        <f t="shared" ref="AL98" si="418">IF(ISNUMBER(+AK98/AI98-1),+AK98/AI98-1,0)</f>
        <v>0</v>
      </c>
      <c r="AM98" s="102">
        <f>+AM100+AM102+AM122+AM124+AM126</f>
        <v>0</v>
      </c>
      <c r="AN98" s="103">
        <f t="shared" ref="AN98" si="419">IF(ISNUMBER(+AM98/AK98-1),+AM98/AK98-1,0)</f>
        <v>0</v>
      </c>
      <c r="AO98" s="102">
        <f>+AO100+AO102+AO122+AO124+AO126</f>
        <v>0</v>
      </c>
      <c r="AP98" s="104">
        <f t="shared" ref="AP98" si="420">IF(ISNUMBER(+AO98/AM98-1),+AO98/AM98-1,0)</f>
        <v>0</v>
      </c>
    </row>
    <row r="99" spans="2:42" s="97" customFormat="1" ht="11.25" hidden="1" outlineLevel="1" x14ac:dyDescent="0.2">
      <c r="B99" s="88"/>
      <c r="C99" s="89"/>
      <c r="D99" s="90"/>
      <c r="E99" s="91" t="s">
        <v>140</v>
      </c>
      <c r="F99" s="92"/>
      <c r="G99" s="92"/>
      <c r="H99" s="93">
        <f>IF(ISNUMBER(+H98/H$166),+H98/H$166,0)</f>
        <v>0</v>
      </c>
      <c r="I99" s="94">
        <f>IF(ISNUMBER(+I98/I$166),+I98/I$166,0)</f>
        <v>0</v>
      </c>
      <c r="J99" s="95"/>
      <c r="K99" s="94">
        <f>IF(ISNUMBER(+K98/K$166),+K98/K$166,0)</f>
        <v>0</v>
      </c>
      <c r="L99" s="95"/>
      <c r="M99" s="94">
        <f>IF(ISNUMBER(+M98/M$166),+M98/M$166,0)</f>
        <v>0</v>
      </c>
      <c r="N99" s="95"/>
      <c r="O99" s="94">
        <f>IF(ISNUMBER(+O98/O$166),+O98/O$166,0)</f>
        <v>0</v>
      </c>
      <c r="P99" s="95"/>
      <c r="Q99" s="94">
        <f>IF(ISNUMBER(+Q98/Q$166),+Q98/Q$166,0)</f>
        <v>0</v>
      </c>
      <c r="R99" s="95"/>
      <c r="S99" s="94">
        <f>IF(ISNUMBER(+S98/S$166),+S98/S$166,0)</f>
        <v>0</v>
      </c>
      <c r="T99" s="95"/>
      <c r="U99" s="94">
        <f>IF(ISNUMBER(+U98/U$166),+U98/U$166,0)</f>
        <v>0</v>
      </c>
      <c r="V99" s="95"/>
      <c r="W99" s="94">
        <f>IF(ISNUMBER(+W98/W$166),+W98/W$166,0)</f>
        <v>0</v>
      </c>
      <c r="X99" s="95"/>
      <c r="Y99" s="94">
        <f>IF(ISNUMBER(+Y98/Y$166),+Y98/Y$166,0)</f>
        <v>0</v>
      </c>
      <c r="Z99" s="95"/>
      <c r="AA99" s="94">
        <f>IF(ISNUMBER(+AA98/AA$166),+AA98/AA$166,0)</f>
        <v>0</v>
      </c>
      <c r="AB99" s="95"/>
      <c r="AC99" s="94">
        <f>IF(ISNUMBER(+AC98/AC$166),+AC98/AC$166,0)</f>
        <v>0</v>
      </c>
      <c r="AD99" s="95"/>
      <c r="AE99" s="94">
        <f>IF(ISNUMBER(+AE98/AE$166),+AE98/AE$166,0)</f>
        <v>0</v>
      </c>
      <c r="AF99" s="95"/>
      <c r="AG99" s="94">
        <f>IF(ISNUMBER(+AG98/AG$166),+AG98/AG$166,0)</f>
        <v>0</v>
      </c>
      <c r="AH99" s="95"/>
      <c r="AI99" s="94">
        <f>IF(ISNUMBER(+AI98/AI$166),+AI98/AI$166,0)</f>
        <v>0</v>
      </c>
      <c r="AJ99" s="95"/>
      <c r="AK99" s="94">
        <f>IF(ISNUMBER(+AK98/AK$166),+AK98/AK$166,0)</f>
        <v>0</v>
      </c>
      <c r="AL99" s="95"/>
      <c r="AM99" s="94">
        <f>IF(ISNUMBER(+AM98/AM$166),+AM98/AM$166,0)</f>
        <v>0</v>
      </c>
      <c r="AN99" s="95"/>
      <c r="AO99" s="94">
        <f>IF(ISNUMBER(+AO98/AO$166),+AO98/AO$166,0)</f>
        <v>0</v>
      </c>
      <c r="AP99" s="96"/>
    </row>
    <row r="100" spans="2:42" collapsed="1" x14ac:dyDescent="0.2">
      <c r="B100" s="56"/>
      <c r="C100" s="52" t="s">
        <v>17</v>
      </c>
      <c r="D100" s="57"/>
      <c r="E100" s="58"/>
      <c r="F100" s="58"/>
      <c r="G100" s="58"/>
      <c r="H100" s="49"/>
      <c r="I100" s="49"/>
      <c r="J100" s="32">
        <f t="shared" si="262"/>
        <v>0</v>
      </c>
      <c r="K100" s="49"/>
      <c r="L100" s="32">
        <f t="shared" si="263"/>
        <v>0</v>
      </c>
      <c r="M100" s="49"/>
      <c r="N100" s="32">
        <f t="shared" si="263"/>
        <v>0</v>
      </c>
      <c r="O100" s="49"/>
      <c r="P100" s="32">
        <f t="shared" si="263"/>
        <v>0</v>
      </c>
      <c r="Q100" s="49"/>
      <c r="R100" s="32">
        <f t="shared" si="263"/>
        <v>0</v>
      </c>
      <c r="S100" s="49"/>
      <c r="T100" s="32">
        <f t="shared" si="263"/>
        <v>0</v>
      </c>
      <c r="U100" s="49"/>
      <c r="V100" s="32">
        <f t="shared" si="310"/>
        <v>0</v>
      </c>
      <c r="W100" s="49"/>
      <c r="X100" s="32">
        <f t="shared" ref="X100" si="421">IF(ISNUMBER(+W100/U100-1),+W100/U100-1,0)</f>
        <v>0</v>
      </c>
      <c r="Y100" s="49"/>
      <c r="Z100" s="32">
        <f t="shared" ref="Z100" si="422">IF(ISNUMBER(+Y100/W100-1),+Y100/W100-1,0)</f>
        <v>0</v>
      </c>
      <c r="AA100" s="49"/>
      <c r="AB100" s="32">
        <f t="shared" ref="AB100" si="423">IF(ISNUMBER(+AA100/Y100-1),+AA100/Y100-1,0)</f>
        <v>0</v>
      </c>
      <c r="AC100" s="49"/>
      <c r="AD100" s="32">
        <f t="shared" ref="AD100" si="424">IF(ISNUMBER(+AC100/AA100-1),+AC100/AA100-1,0)</f>
        <v>0</v>
      </c>
      <c r="AE100" s="49"/>
      <c r="AF100" s="32">
        <f t="shared" ref="AF100" si="425">IF(ISNUMBER(+AE100/AC100-1),+AE100/AC100-1,0)</f>
        <v>0</v>
      </c>
      <c r="AG100" s="49"/>
      <c r="AH100" s="32">
        <f t="shared" ref="AH100" si="426">IF(ISNUMBER(+AG100/AE100-1),+AG100/AE100-1,0)</f>
        <v>0</v>
      </c>
      <c r="AI100" s="49"/>
      <c r="AJ100" s="32">
        <f t="shared" ref="AJ100" si="427">IF(ISNUMBER(+AI100/AG100-1),+AI100/AG100-1,0)</f>
        <v>0</v>
      </c>
      <c r="AK100" s="49"/>
      <c r="AL100" s="32">
        <f t="shared" ref="AL100" si="428">IF(ISNUMBER(+AK100/AI100-1),+AK100/AI100-1,0)</f>
        <v>0</v>
      </c>
      <c r="AM100" s="49"/>
      <c r="AN100" s="32">
        <f t="shared" ref="AN100" si="429">IF(ISNUMBER(+AM100/AK100-1),+AM100/AK100-1,0)</f>
        <v>0</v>
      </c>
      <c r="AO100" s="49"/>
      <c r="AP100" s="36">
        <f t="shared" ref="AP100" si="430">IF(ISNUMBER(+AO100/AM100-1),+AO100/AM100-1,0)</f>
        <v>0</v>
      </c>
    </row>
    <row r="101" spans="2:42" s="26" customFormat="1" ht="11.25" hidden="1" outlineLevel="1" x14ac:dyDescent="0.2">
      <c r="B101" s="42"/>
      <c r="C101" s="43"/>
      <c r="D101" s="44"/>
      <c r="E101" s="45" t="s">
        <v>140</v>
      </c>
      <c r="F101" s="46"/>
      <c r="G101" s="46"/>
      <c r="H101" s="47">
        <f>IF(ISNUMBER(+H100/H$166),+H100/H$166,0)</f>
        <v>0</v>
      </c>
      <c r="I101" s="48">
        <f>IF(ISNUMBER(+I100/I$166),+I100/I$166,0)</f>
        <v>0</v>
      </c>
      <c r="J101" s="38"/>
      <c r="K101" s="48">
        <f>IF(ISNUMBER(+K100/K$166),+K100/K$166,0)</f>
        <v>0</v>
      </c>
      <c r="L101" s="38"/>
      <c r="M101" s="48">
        <f>IF(ISNUMBER(+M100/M$166),+M100/M$166,0)</f>
        <v>0</v>
      </c>
      <c r="N101" s="38"/>
      <c r="O101" s="48">
        <f>IF(ISNUMBER(+O100/O$166),+O100/O$166,0)</f>
        <v>0</v>
      </c>
      <c r="P101" s="38"/>
      <c r="Q101" s="48">
        <f>IF(ISNUMBER(+Q100/Q$166),+Q100/Q$166,0)</f>
        <v>0</v>
      </c>
      <c r="R101" s="38"/>
      <c r="S101" s="48">
        <f>IF(ISNUMBER(+S100/S$166),+S100/S$166,0)</f>
        <v>0</v>
      </c>
      <c r="T101" s="38"/>
      <c r="U101" s="48">
        <f>IF(ISNUMBER(+U100/U$166),+U100/U$166,0)</f>
        <v>0</v>
      </c>
      <c r="V101" s="38"/>
      <c r="W101" s="48">
        <f>IF(ISNUMBER(+W100/W$166),+W100/W$166,0)</f>
        <v>0</v>
      </c>
      <c r="X101" s="38"/>
      <c r="Y101" s="48">
        <f>IF(ISNUMBER(+Y100/Y$166),+Y100/Y$166,0)</f>
        <v>0</v>
      </c>
      <c r="Z101" s="38"/>
      <c r="AA101" s="48">
        <f>IF(ISNUMBER(+AA100/AA$166),+AA100/AA$166,0)</f>
        <v>0</v>
      </c>
      <c r="AB101" s="38"/>
      <c r="AC101" s="48">
        <f>IF(ISNUMBER(+AC100/AC$166),+AC100/AC$166,0)</f>
        <v>0</v>
      </c>
      <c r="AD101" s="38"/>
      <c r="AE101" s="48">
        <f>IF(ISNUMBER(+AE100/AE$166),+AE100/AE$166,0)</f>
        <v>0</v>
      </c>
      <c r="AF101" s="38"/>
      <c r="AG101" s="48">
        <f>IF(ISNUMBER(+AG100/AG$166),+AG100/AG$166,0)</f>
        <v>0</v>
      </c>
      <c r="AH101" s="38"/>
      <c r="AI101" s="48">
        <f>IF(ISNUMBER(+AI100/AI$166),+AI100/AI$166,0)</f>
        <v>0</v>
      </c>
      <c r="AJ101" s="38"/>
      <c r="AK101" s="48">
        <f>IF(ISNUMBER(+AK100/AK$166),+AK100/AK$166,0)</f>
        <v>0</v>
      </c>
      <c r="AL101" s="38"/>
      <c r="AM101" s="48">
        <f>IF(ISNUMBER(+AM100/AM$166),+AM100/AM$166,0)</f>
        <v>0</v>
      </c>
      <c r="AN101" s="38"/>
      <c r="AO101" s="48">
        <f>IF(ISNUMBER(+AO100/AO$166),+AO100/AO$166,0)</f>
        <v>0</v>
      </c>
      <c r="AP101" s="39"/>
    </row>
    <row r="102" spans="2:42" collapsed="1" x14ac:dyDescent="0.2">
      <c r="B102" s="180"/>
      <c r="C102" s="181" t="s">
        <v>18</v>
      </c>
      <c r="D102" s="182"/>
      <c r="E102" s="183"/>
      <c r="F102" s="183"/>
      <c r="G102" s="183"/>
      <c r="H102" s="195">
        <f>+H104+H114+H116</f>
        <v>0</v>
      </c>
      <c r="I102" s="195">
        <f>+I104+I114+I116</f>
        <v>0</v>
      </c>
      <c r="J102" s="184">
        <f t="shared" si="262"/>
        <v>0</v>
      </c>
      <c r="K102" s="195">
        <f>+K104+K114+K116</f>
        <v>0</v>
      </c>
      <c r="L102" s="184">
        <f t="shared" si="263"/>
        <v>0</v>
      </c>
      <c r="M102" s="195">
        <f>+M104+M114+M116</f>
        <v>0</v>
      </c>
      <c r="N102" s="184">
        <f t="shared" si="263"/>
        <v>0</v>
      </c>
      <c r="O102" s="195">
        <f>+O104+O114+O116</f>
        <v>0</v>
      </c>
      <c r="P102" s="184">
        <f t="shared" si="263"/>
        <v>0</v>
      </c>
      <c r="Q102" s="195">
        <f>+Q104+Q114+Q116</f>
        <v>0</v>
      </c>
      <c r="R102" s="184">
        <f t="shared" si="263"/>
        <v>0</v>
      </c>
      <c r="S102" s="195">
        <f>+S104+S114+S116</f>
        <v>0</v>
      </c>
      <c r="T102" s="184">
        <f t="shared" si="263"/>
        <v>0</v>
      </c>
      <c r="U102" s="195">
        <f>+U104+U114+U116</f>
        <v>0</v>
      </c>
      <c r="V102" s="184">
        <f t="shared" si="310"/>
        <v>0</v>
      </c>
      <c r="W102" s="195">
        <f>+W104+W114+W116</f>
        <v>0</v>
      </c>
      <c r="X102" s="184">
        <f t="shared" ref="X102" si="431">IF(ISNUMBER(+W102/U102-1),+W102/U102-1,0)</f>
        <v>0</v>
      </c>
      <c r="Y102" s="195">
        <f>+Y104+Y114+Y116</f>
        <v>0</v>
      </c>
      <c r="Z102" s="184">
        <f t="shared" ref="Z102" si="432">IF(ISNUMBER(+Y102/W102-1),+Y102/W102-1,0)</f>
        <v>0</v>
      </c>
      <c r="AA102" s="195">
        <f>+AA104+AA114+AA116</f>
        <v>0</v>
      </c>
      <c r="AB102" s="184">
        <f t="shared" ref="AB102" si="433">IF(ISNUMBER(+AA102/Y102-1),+AA102/Y102-1,0)</f>
        <v>0</v>
      </c>
      <c r="AC102" s="195">
        <f>+AC104+AC114+AC116</f>
        <v>0</v>
      </c>
      <c r="AD102" s="184">
        <f t="shared" ref="AD102" si="434">IF(ISNUMBER(+AC102/AA102-1),+AC102/AA102-1,0)</f>
        <v>0</v>
      </c>
      <c r="AE102" s="195">
        <f>+AE104+AE114+AE116</f>
        <v>0</v>
      </c>
      <c r="AF102" s="184">
        <f t="shared" ref="AF102" si="435">IF(ISNUMBER(+AE102/AC102-1),+AE102/AC102-1,0)</f>
        <v>0</v>
      </c>
      <c r="AG102" s="195">
        <f>+AG104+AG114+AG116</f>
        <v>0</v>
      </c>
      <c r="AH102" s="184">
        <f t="shared" ref="AH102" si="436">IF(ISNUMBER(+AG102/AE102-1),+AG102/AE102-1,0)</f>
        <v>0</v>
      </c>
      <c r="AI102" s="195">
        <f>+AI104+AI114+AI116</f>
        <v>0</v>
      </c>
      <c r="AJ102" s="184">
        <f t="shared" ref="AJ102" si="437">IF(ISNUMBER(+AI102/AG102-1),+AI102/AG102-1,0)</f>
        <v>0</v>
      </c>
      <c r="AK102" s="195">
        <f>+AK104+AK114+AK116</f>
        <v>0</v>
      </c>
      <c r="AL102" s="184">
        <f t="shared" ref="AL102" si="438">IF(ISNUMBER(+AK102/AI102-1),+AK102/AI102-1,0)</f>
        <v>0</v>
      </c>
      <c r="AM102" s="195">
        <f>+AM104+AM114+AM116</f>
        <v>0</v>
      </c>
      <c r="AN102" s="184">
        <f t="shared" ref="AN102" si="439">IF(ISNUMBER(+AM102/AK102-1),+AM102/AK102-1,0)</f>
        <v>0</v>
      </c>
      <c r="AO102" s="195">
        <f>+AO104+AO114+AO116</f>
        <v>0</v>
      </c>
      <c r="AP102" s="185">
        <f t="shared" ref="AP102" si="440">IF(ISNUMBER(+AO102/AM102-1),+AO102/AM102-1,0)</f>
        <v>0</v>
      </c>
    </row>
    <row r="103" spans="2:42" s="26" customFormat="1" ht="11.25" hidden="1" outlineLevel="1" x14ac:dyDescent="0.2">
      <c r="B103" s="186"/>
      <c r="C103" s="187"/>
      <c r="D103" s="188"/>
      <c r="E103" s="189" t="s">
        <v>140</v>
      </c>
      <c r="F103" s="190"/>
      <c r="G103" s="190"/>
      <c r="H103" s="191">
        <f>IF(ISNUMBER(+H102/H$166),+H102/H$166,0)</f>
        <v>0</v>
      </c>
      <c r="I103" s="192">
        <f>IF(ISNUMBER(+I102/I$166),+I102/I$166,0)</f>
        <v>0</v>
      </c>
      <c r="J103" s="193"/>
      <c r="K103" s="192">
        <f>IF(ISNUMBER(+K102/K$166),+K102/K$166,0)</f>
        <v>0</v>
      </c>
      <c r="L103" s="193"/>
      <c r="M103" s="192">
        <f>IF(ISNUMBER(+M102/M$166),+M102/M$166,0)</f>
        <v>0</v>
      </c>
      <c r="N103" s="193"/>
      <c r="O103" s="192">
        <f>IF(ISNUMBER(+O102/O$166),+O102/O$166,0)</f>
        <v>0</v>
      </c>
      <c r="P103" s="193"/>
      <c r="Q103" s="192">
        <f>IF(ISNUMBER(+Q102/Q$166),+Q102/Q$166,0)</f>
        <v>0</v>
      </c>
      <c r="R103" s="193"/>
      <c r="S103" s="192">
        <f>IF(ISNUMBER(+S102/S$166),+S102/S$166,0)</f>
        <v>0</v>
      </c>
      <c r="T103" s="193"/>
      <c r="U103" s="192">
        <f>IF(ISNUMBER(+U102/U$166),+U102/U$166,0)</f>
        <v>0</v>
      </c>
      <c r="V103" s="193"/>
      <c r="W103" s="192">
        <f>IF(ISNUMBER(+W102/W$166),+W102/W$166,0)</f>
        <v>0</v>
      </c>
      <c r="X103" s="193"/>
      <c r="Y103" s="192">
        <f>IF(ISNUMBER(+Y102/Y$166),+Y102/Y$166,0)</f>
        <v>0</v>
      </c>
      <c r="Z103" s="193"/>
      <c r="AA103" s="192">
        <f>IF(ISNUMBER(+AA102/AA$166),+AA102/AA$166,0)</f>
        <v>0</v>
      </c>
      <c r="AB103" s="193"/>
      <c r="AC103" s="192">
        <f>IF(ISNUMBER(+AC102/AC$166),+AC102/AC$166,0)</f>
        <v>0</v>
      </c>
      <c r="AD103" s="193"/>
      <c r="AE103" s="192">
        <f>IF(ISNUMBER(+AE102/AE$166),+AE102/AE$166,0)</f>
        <v>0</v>
      </c>
      <c r="AF103" s="193"/>
      <c r="AG103" s="192">
        <f>IF(ISNUMBER(+AG102/AG$166),+AG102/AG$166,0)</f>
        <v>0</v>
      </c>
      <c r="AH103" s="193"/>
      <c r="AI103" s="192">
        <f>IF(ISNUMBER(+AI102/AI$166),+AI102/AI$166,0)</f>
        <v>0</v>
      </c>
      <c r="AJ103" s="193"/>
      <c r="AK103" s="192">
        <f>IF(ISNUMBER(+AK102/AK$166),+AK102/AK$166,0)</f>
        <v>0</v>
      </c>
      <c r="AL103" s="193"/>
      <c r="AM103" s="192">
        <f>IF(ISNUMBER(+AM102/AM$166),+AM102/AM$166,0)</f>
        <v>0</v>
      </c>
      <c r="AN103" s="193"/>
      <c r="AO103" s="192">
        <f>IF(ISNUMBER(+AO102/AO$166),+AO102/AO$166,0)</f>
        <v>0</v>
      </c>
      <c r="AP103" s="194"/>
    </row>
    <row r="104" spans="2:42" collapsed="1" x14ac:dyDescent="0.2">
      <c r="B104" s="180"/>
      <c r="C104" s="183"/>
      <c r="D104" s="181" t="s">
        <v>39</v>
      </c>
      <c r="E104" s="183"/>
      <c r="F104" s="183"/>
      <c r="G104" s="183"/>
      <c r="H104" s="195">
        <f>+H106+H108+H110+H112</f>
        <v>0</v>
      </c>
      <c r="I104" s="195">
        <f>+I106+I108+I110+I112</f>
        <v>0</v>
      </c>
      <c r="J104" s="184">
        <f t="shared" si="262"/>
        <v>0</v>
      </c>
      <c r="K104" s="195">
        <f>+K106+K108+K110+K112</f>
        <v>0</v>
      </c>
      <c r="L104" s="184">
        <f t="shared" si="263"/>
        <v>0</v>
      </c>
      <c r="M104" s="195">
        <f>+M106+M108+M110+M112</f>
        <v>0</v>
      </c>
      <c r="N104" s="184">
        <f t="shared" si="263"/>
        <v>0</v>
      </c>
      <c r="O104" s="195">
        <f>+O106+O108+O110+O112</f>
        <v>0</v>
      </c>
      <c r="P104" s="184">
        <f t="shared" si="263"/>
        <v>0</v>
      </c>
      <c r="Q104" s="195">
        <f>+Q106+Q108+Q110+Q112</f>
        <v>0</v>
      </c>
      <c r="R104" s="184">
        <f t="shared" si="263"/>
        <v>0</v>
      </c>
      <c r="S104" s="195">
        <f>+S106+S108+S110+S112</f>
        <v>0</v>
      </c>
      <c r="T104" s="184">
        <f t="shared" si="263"/>
        <v>0</v>
      </c>
      <c r="U104" s="195">
        <f>+U106+U108+U110+U112</f>
        <v>0</v>
      </c>
      <c r="V104" s="184">
        <f t="shared" si="310"/>
        <v>0</v>
      </c>
      <c r="W104" s="195">
        <f>+W106+W108+W110+W112</f>
        <v>0</v>
      </c>
      <c r="X104" s="184">
        <f t="shared" ref="X104" si="441">IF(ISNUMBER(+W104/U104-1),+W104/U104-1,0)</f>
        <v>0</v>
      </c>
      <c r="Y104" s="195">
        <f>+Y106+Y108+Y110+Y112</f>
        <v>0</v>
      </c>
      <c r="Z104" s="184">
        <f t="shared" ref="Z104" si="442">IF(ISNUMBER(+Y104/W104-1),+Y104/W104-1,0)</f>
        <v>0</v>
      </c>
      <c r="AA104" s="195">
        <f>+AA106+AA108+AA110+AA112</f>
        <v>0</v>
      </c>
      <c r="AB104" s="184">
        <f t="shared" ref="AB104" si="443">IF(ISNUMBER(+AA104/Y104-1),+AA104/Y104-1,0)</f>
        <v>0</v>
      </c>
      <c r="AC104" s="195">
        <f>+AC106+AC108+AC110+AC112</f>
        <v>0</v>
      </c>
      <c r="AD104" s="184">
        <f t="shared" ref="AD104" si="444">IF(ISNUMBER(+AC104/AA104-1),+AC104/AA104-1,0)</f>
        <v>0</v>
      </c>
      <c r="AE104" s="195">
        <f>+AE106+AE108+AE110+AE112</f>
        <v>0</v>
      </c>
      <c r="AF104" s="184">
        <f t="shared" ref="AF104" si="445">IF(ISNUMBER(+AE104/AC104-1),+AE104/AC104-1,0)</f>
        <v>0</v>
      </c>
      <c r="AG104" s="195">
        <f>+AG106+AG108+AG110+AG112</f>
        <v>0</v>
      </c>
      <c r="AH104" s="184">
        <f t="shared" ref="AH104" si="446">IF(ISNUMBER(+AG104/AE104-1),+AG104/AE104-1,0)</f>
        <v>0</v>
      </c>
      <c r="AI104" s="195">
        <f>+AI106+AI108+AI110+AI112</f>
        <v>0</v>
      </c>
      <c r="AJ104" s="184">
        <f t="shared" ref="AJ104" si="447">IF(ISNUMBER(+AI104/AG104-1),+AI104/AG104-1,0)</f>
        <v>0</v>
      </c>
      <c r="AK104" s="195">
        <f>+AK106+AK108+AK110+AK112</f>
        <v>0</v>
      </c>
      <c r="AL104" s="184">
        <f t="shared" ref="AL104" si="448">IF(ISNUMBER(+AK104/AI104-1),+AK104/AI104-1,0)</f>
        <v>0</v>
      </c>
      <c r="AM104" s="195">
        <f>+AM106+AM108+AM110+AM112</f>
        <v>0</v>
      </c>
      <c r="AN104" s="184">
        <f t="shared" ref="AN104" si="449">IF(ISNUMBER(+AM104/AK104-1),+AM104/AK104-1,0)</f>
        <v>0</v>
      </c>
      <c r="AO104" s="195">
        <f>+AO106+AO108+AO110+AO112</f>
        <v>0</v>
      </c>
      <c r="AP104" s="185">
        <f t="shared" ref="AP104" si="450">IF(ISNUMBER(+AO104/AM104-1),+AO104/AM104-1,0)</f>
        <v>0</v>
      </c>
    </row>
    <row r="105" spans="2:42" s="26" customFormat="1" ht="11.25" hidden="1" outlineLevel="1" x14ac:dyDescent="0.2">
      <c r="B105" s="186"/>
      <c r="C105" s="187"/>
      <c r="D105" s="188"/>
      <c r="E105" s="189" t="s">
        <v>140</v>
      </c>
      <c r="F105" s="190"/>
      <c r="G105" s="190"/>
      <c r="H105" s="191">
        <f>IF(ISNUMBER(+H104/H$166),+H104/H$166,0)</f>
        <v>0</v>
      </c>
      <c r="I105" s="192">
        <f>IF(ISNUMBER(+I104/I$166),+I104/I$166,0)</f>
        <v>0</v>
      </c>
      <c r="J105" s="193"/>
      <c r="K105" s="192">
        <f>IF(ISNUMBER(+K104/K$166),+K104/K$166,0)</f>
        <v>0</v>
      </c>
      <c r="L105" s="193"/>
      <c r="M105" s="192">
        <f>IF(ISNUMBER(+M104/M$166),+M104/M$166,0)</f>
        <v>0</v>
      </c>
      <c r="N105" s="193"/>
      <c r="O105" s="192">
        <f>IF(ISNUMBER(+O104/O$166),+O104/O$166,0)</f>
        <v>0</v>
      </c>
      <c r="P105" s="193"/>
      <c r="Q105" s="192">
        <f>IF(ISNUMBER(+Q104/Q$166),+Q104/Q$166,0)</f>
        <v>0</v>
      </c>
      <c r="R105" s="193"/>
      <c r="S105" s="192">
        <f>IF(ISNUMBER(+S104/S$166),+S104/S$166,0)</f>
        <v>0</v>
      </c>
      <c r="T105" s="193"/>
      <c r="U105" s="192">
        <f>IF(ISNUMBER(+U104/U$166),+U104/U$166,0)</f>
        <v>0</v>
      </c>
      <c r="V105" s="193"/>
      <c r="W105" s="192">
        <f>IF(ISNUMBER(+W104/W$166),+W104/W$166,0)</f>
        <v>0</v>
      </c>
      <c r="X105" s="193"/>
      <c r="Y105" s="192">
        <f>IF(ISNUMBER(+Y104/Y$166),+Y104/Y$166,0)</f>
        <v>0</v>
      </c>
      <c r="Z105" s="193"/>
      <c r="AA105" s="192">
        <f>IF(ISNUMBER(+AA104/AA$166),+AA104/AA$166,0)</f>
        <v>0</v>
      </c>
      <c r="AB105" s="193"/>
      <c r="AC105" s="192">
        <f>IF(ISNUMBER(+AC104/AC$166),+AC104/AC$166,0)</f>
        <v>0</v>
      </c>
      <c r="AD105" s="193"/>
      <c r="AE105" s="192">
        <f>IF(ISNUMBER(+AE104/AE$166),+AE104/AE$166,0)</f>
        <v>0</v>
      </c>
      <c r="AF105" s="193"/>
      <c r="AG105" s="192">
        <f>IF(ISNUMBER(+AG104/AG$166),+AG104/AG$166,0)</f>
        <v>0</v>
      </c>
      <c r="AH105" s="193"/>
      <c r="AI105" s="192">
        <f>IF(ISNUMBER(+AI104/AI$166),+AI104/AI$166,0)</f>
        <v>0</v>
      </c>
      <c r="AJ105" s="193"/>
      <c r="AK105" s="192">
        <f>IF(ISNUMBER(+AK104/AK$166),+AK104/AK$166,0)</f>
        <v>0</v>
      </c>
      <c r="AL105" s="193"/>
      <c r="AM105" s="192">
        <f>IF(ISNUMBER(+AM104/AM$166),+AM104/AM$166,0)</f>
        <v>0</v>
      </c>
      <c r="AN105" s="193"/>
      <c r="AO105" s="192">
        <f>IF(ISNUMBER(+AO104/AO$166),+AO104/AO$166,0)</f>
        <v>0</v>
      </c>
      <c r="AP105" s="194"/>
    </row>
    <row r="106" spans="2:42" collapsed="1" x14ac:dyDescent="0.2">
      <c r="B106" s="56"/>
      <c r="C106" s="52"/>
      <c r="D106" s="52"/>
      <c r="E106" s="59" t="s">
        <v>42</v>
      </c>
      <c r="F106" s="58"/>
      <c r="G106" s="58"/>
      <c r="H106" s="49"/>
      <c r="I106" s="49"/>
      <c r="J106" s="32">
        <f t="shared" si="262"/>
        <v>0</v>
      </c>
      <c r="K106" s="49"/>
      <c r="L106" s="32">
        <f t="shared" si="263"/>
        <v>0</v>
      </c>
      <c r="M106" s="49"/>
      <c r="N106" s="32">
        <f t="shared" si="263"/>
        <v>0</v>
      </c>
      <c r="O106" s="49"/>
      <c r="P106" s="32">
        <f t="shared" si="263"/>
        <v>0</v>
      </c>
      <c r="Q106" s="49"/>
      <c r="R106" s="32">
        <f t="shared" si="263"/>
        <v>0</v>
      </c>
      <c r="S106" s="49"/>
      <c r="T106" s="32">
        <f t="shared" si="263"/>
        <v>0</v>
      </c>
      <c r="U106" s="49"/>
      <c r="V106" s="32">
        <f t="shared" si="310"/>
        <v>0</v>
      </c>
      <c r="W106" s="49"/>
      <c r="X106" s="32">
        <f t="shared" ref="X106" si="451">IF(ISNUMBER(+W106/U106-1),+W106/U106-1,0)</f>
        <v>0</v>
      </c>
      <c r="Y106" s="49"/>
      <c r="Z106" s="32">
        <f t="shared" ref="Z106" si="452">IF(ISNUMBER(+Y106/W106-1),+Y106/W106-1,0)</f>
        <v>0</v>
      </c>
      <c r="AA106" s="49"/>
      <c r="AB106" s="32">
        <f t="shared" ref="AB106" si="453">IF(ISNUMBER(+AA106/Y106-1),+AA106/Y106-1,0)</f>
        <v>0</v>
      </c>
      <c r="AC106" s="49"/>
      <c r="AD106" s="32">
        <f t="shared" ref="AD106" si="454">IF(ISNUMBER(+AC106/AA106-1),+AC106/AA106-1,0)</f>
        <v>0</v>
      </c>
      <c r="AE106" s="49"/>
      <c r="AF106" s="32">
        <f t="shared" ref="AF106" si="455">IF(ISNUMBER(+AE106/AC106-1),+AE106/AC106-1,0)</f>
        <v>0</v>
      </c>
      <c r="AG106" s="49"/>
      <c r="AH106" s="32">
        <f t="shared" ref="AH106" si="456">IF(ISNUMBER(+AG106/AE106-1),+AG106/AE106-1,0)</f>
        <v>0</v>
      </c>
      <c r="AI106" s="49"/>
      <c r="AJ106" s="32">
        <f t="shared" ref="AJ106" si="457">IF(ISNUMBER(+AI106/AG106-1),+AI106/AG106-1,0)</f>
        <v>0</v>
      </c>
      <c r="AK106" s="49"/>
      <c r="AL106" s="32">
        <f t="shared" ref="AL106" si="458">IF(ISNUMBER(+AK106/AI106-1),+AK106/AI106-1,0)</f>
        <v>0</v>
      </c>
      <c r="AM106" s="49"/>
      <c r="AN106" s="32">
        <f t="shared" ref="AN106" si="459">IF(ISNUMBER(+AM106/AK106-1),+AM106/AK106-1,0)</f>
        <v>0</v>
      </c>
      <c r="AO106" s="49"/>
      <c r="AP106" s="36">
        <f t="shared" ref="AP106" si="460">IF(ISNUMBER(+AO106/AM106-1),+AO106/AM106-1,0)</f>
        <v>0</v>
      </c>
    </row>
    <row r="107" spans="2:42" s="26" customFormat="1" ht="11.25" hidden="1" outlineLevel="1" x14ac:dyDescent="0.2">
      <c r="B107" s="42"/>
      <c r="C107" s="43"/>
      <c r="D107" s="44"/>
      <c r="E107" s="45" t="s">
        <v>140</v>
      </c>
      <c r="F107" s="46"/>
      <c r="G107" s="46"/>
      <c r="H107" s="47">
        <f>IF(ISNUMBER(+H106/H$166),+H106/H$166,0)</f>
        <v>0</v>
      </c>
      <c r="I107" s="48">
        <f>IF(ISNUMBER(+I106/I$166),+I106/I$166,0)</f>
        <v>0</v>
      </c>
      <c r="J107" s="38"/>
      <c r="K107" s="48">
        <f>IF(ISNUMBER(+K106/K$166),+K106/K$166,0)</f>
        <v>0</v>
      </c>
      <c r="L107" s="38"/>
      <c r="M107" s="48">
        <f>IF(ISNUMBER(+M106/M$166),+M106/M$166,0)</f>
        <v>0</v>
      </c>
      <c r="N107" s="38"/>
      <c r="O107" s="48">
        <f>IF(ISNUMBER(+O106/O$166),+O106/O$166,0)</f>
        <v>0</v>
      </c>
      <c r="P107" s="38"/>
      <c r="Q107" s="48">
        <f>IF(ISNUMBER(+Q106/Q$166),+Q106/Q$166,0)</f>
        <v>0</v>
      </c>
      <c r="R107" s="38"/>
      <c r="S107" s="48">
        <f>IF(ISNUMBER(+S106/S$166),+S106/S$166,0)</f>
        <v>0</v>
      </c>
      <c r="T107" s="38"/>
      <c r="U107" s="48">
        <f>IF(ISNUMBER(+U106/U$166),+U106/U$166,0)</f>
        <v>0</v>
      </c>
      <c r="V107" s="38"/>
      <c r="W107" s="48">
        <f>IF(ISNUMBER(+W106/W$166),+W106/W$166,0)</f>
        <v>0</v>
      </c>
      <c r="X107" s="38"/>
      <c r="Y107" s="48">
        <f>IF(ISNUMBER(+Y106/Y$166),+Y106/Y$166,0)</f>
        <v>0</v>
      </c>
      <c r="Z107" s="38"/>
      <c r="AA107" s="48">
        <f>IF(ISNUMBER(+AA106/AA$166),+AA106/AA$166,0)</f>
        <v>0</v>
      </c>
      <c r="AB107" s="38"/>
      <c r="AC107" s="48">
        <f>IF(ISNUMBER(+AC106/AC$166),+AC106/AC$166,0)</f>
        <v>0</v>
      </c>
      <c r="AD107" s="38"/>
      <c r="AE107" s="48">
        <f>IF(ISNUMBER(+AE106/AE$166),+AE106/AE$166,0)</f>
        <v>0</v>
      </c>
      <c r="AF107" s="38"/>
      <c r="AG107" s="48">
        <f>IF(ISNUMBER(+AG106/AG$166),+AG106/AG$166,0)</f>
        <v>0</v>
      </c>
      <c r="AH107" s="38"/>
      <c r="AI107" s="48">
        <f>IF(ISNUMBER(+AI106/AI$166),+AI106/AI$166,0)</f>
        <v>0</v>
      </c>
      <c r="AJ107" s="38"/>
      <c r="AK107" s="48">
        <f>IF(ISNUMBER(+AK106/AK$166),+AK106/AK$166,0)</f>
        <v>0</v>
      </c>
      <c r="AL107" s="38"/>
      <c r="AM107" s="48">
        <f>IF(ISNUMBER(+AM106/AM$166),+AM106/AM$166,0)</f>
        <v>0</v>
      </c>
      <c r="AN107" s="38"/>
      <c r="AO107" s="48">
        <f>IF(ISNUMBER(+AO106/AO$166),+AO106/AO$166,0)</f>
        <v>0</v>
      </c>
      <c r="AP107" s="39"/>
    </row>
    <row r="108" spans="2:42" collapsed="1" x14ac:dyDescent="0.2">
      <c r="B108" s="56"/>
      <c r="C108" s="52"/>
      <c r="D108" s="52"/>
      <c r="E108" s="59" t="s">
        <v>43</v>
      </c>
      <c r="F108" s="58"/>
      <c r="G108" s="58"/>
      <c r="H108" s="49"/>
      <c r="I108" s="49"/>
      <c r="J108" s="32">
        <f t="shared" si="262"/>
        <v>0</v>
      </c>
      <c r="K108" s="49"/>
      <c r="L108" s="32">
        <f t="shared" si="263"/>
        <v>0</v>
      </c>
      <c r="M108" s="49"/>
      <c r="N108" s="32">
        <f t="shared" si="263"/>
        <v>0</v>
      </c>
      <c r="O108" s="49"/>
      <c r="P108" s="32">
        <f t="shared" si="263"/>
        <v>0</v>
      </c>
      <c r="Q108" s="49"/>
      <c r="R108" s="32">
        <f t="shared" si="263"/>
        <v>0</v>
      </c>
      <c r="S108" s="49"/>
      <c r="T108" s="32">
        <f t="shared" si="263"/>
        <v>0</v>
      </c>
      <c r="U108" s="49"/>
      <c r="V108" s="32">
        <f t="shared" si="310"/>
        <v>0</v>
      </c>
      <c r="W108" s="49"/>
      <c r="X108" s="32">
        <f t="shared" ref="X108" si="461">IF(ISNUMBER(+W108/U108-1),+W108/U108-1,0)</f>
        <v>0</v>
      </c>
      <c r="Y108" s="49"/>
      <c r="Z108" s="32">
        <f t="shared" ref="Z108" si="462">IF(ISNUMBER(+Y108/W108-1),+Y108/W108-1,0)</f>
        <v>0</v>
      </c>
      <c r="AA108" s="49"/>
      <c r="AB108" s="32">
        <f t="shared" ref="AB108" si="463">IF(ISNUMBER(+AA108/Y108-1),+AA108/Y108-1,0)</f>
        <v>0</v>
      </c>
      <c r="AC108" s="49"/>
      <c r="AD108" s="32">
        <f t="shared" ref="AD108" si="464">IF(ISNUMBER(+AC108/AA108-1),+AC108/AA108-1,0)</f>
        <v>0</v>
      </c>
      <c r="AE108" s="49"/>
      <c r="AF108" s="32">
        <f t="shared" ref="AF108" si="465">IF(ISNUMBER(+AE108/AC108-1),+AE108/AC108-1,0)</f>
        <v>0</v>
      </c>
      <c r="AG108" s="49"/>
      <c r="AH108" s="32">
        <f t="shared" ref="AH108" si="466">IF(ISNUMBER(+AG108/AE108-1),+AG108/AE108-1,0)</f>
        <v>0</v>
      </c>
      <c r="AI108" s="49"/>
      <c r="AJ108" s="32">
        <f t="shared" ref="AJ108" si="467">IF(ISNUMBER(+AI108/AG108-1),+AI108/AG108-1,0)</f>
        <v>0</v>
      </c>
      <c r="AK108" s="49"/>
      <c r="AL108" s="32">
        <f t="shared" ref="AL108" si="468">IF(ISNUMBER(+AK108/AI108-1),+AK108/AI108-1,0)</f>
        <v>0</v>
      </c>
      <c r="AM108" s="49"/>
      <c r="AN108" s="32">
        <f t="shared" ref="AN108" si="469">IF(ISNUMBER(+AM108/AK108-1),+AM108/AK108-1,0)</f>
        <v>0</v>
      </c>
      <c r="AO108" s="49"/>
      <c r="AP108" s="36">
        <f t="shared" ref="AP108" si="470">IF(ISNUMBER(+AO108/AM108-1),+AO108/AM108-1,0)</f>
        <v>0</v>
      </c>
    </row>
    <row r="109" spans="2:42" s="26" customFormat="1" ht="11.25" hidden="1" outlineLevel="1" x14ac:dyDescent="0.2">
      <c r="B109" s="42"/>
      <c r="C109" s="43"/>
      <c r="D109" s="44"/>
      <c r="E109" s="45" t="s">
        <v>140</v>
      </c>
      <c r="F109" s="46"/>
      <c r="G109" s="46"/>
      <c r="H109" s="47">
        <f>IF(ISNUMBER(+H108/H$166),+H108/H$166,0)</f>
        <v>0</v>
      </c>
      <c r="I109" s="48">
        <f>IF(ISNUMBER(+I108/I$166),+I108/I$166,0)</f>
        <v>0</v>
      </c>
      <c r="J109" s="38"/>
      <c r="K109" s="48">
        <f>IF(ISNUMBER(+K108/K$166),+K108/K$166,0)</f>
        <v>0</v>
      </c>
      <c r="L109" s="38"/>
      <c r="M109" s="48">
        <f>IF(ISNUMBER(+M108/M$166),+M108/M$166,0)</f>
        <v>0</v>
      </c>
      <c r="N109" s="38"/>
      <c r="O109" s="48">
        <f>IF(ISNUMBER(+O108/O$166),+O108/O$166,0)</f>
        <v>0</v>
      </c>
      <c r="P109" s="38"/>
      <c r="Q109" s="48">
        <f>IF(ISNUMBER(+Q108/Q$166),+Q108/Q$166,0)</f>
        <v>0</v>
      </c>
      <c r="R109" s="38"/>
      <c r="S109" s="48">
        <f>IF(ISNUMBER(+S108/S$166),+S108/S$166,0)</f>
        <v>0</v>
      </c>
      <c r="T109" s="38"/>
      <c r="U109" s="48">
        <f>IF(ISNUMBER(+U108/U$166),+U108/U$166,0)</f>
        <v>0</v>
      </c>
      <c r="V109" s="38"/>
      <c r="W109" s="48">
        <f>IF(ISNUMBER(+W108/W$166),+W108/W$166,0)</f>
        <v>0</v>
      </c>
      <c r="X109" s="38"/>
      <c r="Y109" s="48">
        <f>IF(ISNUMBER(+Y108/Y$166),+Y108/Y$166,0)</f>
        <v>0</v>
      </c>
      <c r="Z109" s="38"/>
      <c r="AA109" s="48">
        <f>IF(ISNUMBER(+AA108/AA$166),+AA108/AA$166,0)</f>
        <v>0</v>
      </c>
      <c r="AB109" s="38"/>
      <c r="AC109" s="48">
        <f>IF(ISNUMBER(+AC108/AC$166),+AC108/AC$166,0)</f>
        <v>0</v>
      </c>
      <c r="AD109" s="38"/>
      <c r="AE109" s="48">
        <f>IF(ISNUMBER(+AE108/AE$166),+AE108/AE$166,0)</f>
        <v>0</v>
      </c>
      <c r="AF109" s="38"/>
      <c r="AG109" s="48">
        <f>IF(ISNUMBER(+AG108/AG$166),+AG108/AG$166,0)</f>
        <v>0</v>
      </c>
      <c r="AH109" s="38"/>
      <c r="AI109" s="48">
        <f>IF(ISNUMBER(+AI108/AI$166),+AI108/AI$166,0)</f>
        <v>0</v>
      </c>
      <c r="AJ109" s="38"/>
      <c r="AK109" s="48">
        <f>IF(ISNUMBER(+AK108/AK$166),+AK108/AK$166,0)</f>
        <v>0</v>
      </c>
      <c r="AL109" s="38"/>
      <c r="AM109" s="48">
        <f>IF(ISNUMBER(+AM108/AM$166),+AM108/AM$166,0)</f>
        <v>0</v>
      </c>
      <c r="AN109" s="38"/>
      <c r="AO109" s="48">
        <f>IF(ISNUMBER(+AO108/AO$166),+AO108/AO$166,0)</f>
        <v>0</v>
      </c>
      <c r="AP109" s="39"/>
    </row>
    <row r="110" spans="2:42" collapsed="1" x14ac:dyDescent="0.2">
      <c r="B110" s="56"/>
      <c r="C110" s="52"/>
      <c r="D110" s="52"/>
      <c r="E110" s="59" t="s">
        <v>103</v>
      </c>
      <c r="F110" s="58"/>
      <c r="G110" s="58"/>
      <c r="H110" s="49"/>
      <c r="I110" s="49"/>
      <c r="J110" s="32">
        <f t="shared" si="262"/>
        <v>0</v>
      </c>
      <c r="K110" s="49"/>
      <c r="L110" s="32">
        <f t="shared" si="263"/>
        <v>0</v>
      </c>
      <c r="M110" s="49"/>
      <c r="N110" s="32">
        <f t="shared" si="263"/>
        <v>0</v>
      </c>
      <c r="O110" s="49"/>
      <c r="P110" s="32">
        <f t="shared" si="263"/>
        <v>0</v>
      </c>
      <c r="Q110" s="49"/>
      <c r="R110" s="32">
        <f t="shared" si="263"/>
        <v>0</v>
      </c>
      <c r="S110" s="49"/>
      <c r="T110" s="32">
        <f t="shared" si="263"/>
        <v>0</v>
      </c>
      <c r="U110" s="49"/>
      <c r="V110" s="32">
        <f t="shared" si="310"/>
        <v>0</v>
      </c>
      <c r="W110" s="49"/>
      <c r="X110" s="32">
        <f t="shared" ref="X110" si="471">IF(ISNUMBER(+W110/U110-1),+W110/U110-1,0)</f>
        <v>0</v>
      </c>
      <c r="Y110" s="49"/>
      <c r="Z110" s="32">
        <f t="shared" ref="Z110" si="472">IF(ISNUMBER(+Y110/W110-1),+Y110/W110-1,0)</f>
        <v>0</v>
      </c>
      <c r="AA110" s="49"/>
      <c r="AB110" s="32">
        <f t="shared" ref="AB110" si="473">IF(ISNUMBER(+AA110/Y110-1),+AA110/Y110-1,0)</f>
        <v>0</v>
      </c>
      <c r="AC110" s="49"/>
      <c r="AD110" s="32">
        <f t="shared" ref="AD110" si="474">IF(ISNUMBER(+AC110/AA110-1),+AC110/AA110-1,0)</f>
        <v>0</v>
      </c>
      <c r="AE110" s="49"/>
      <c r="AF110" s="32">
        <f t="shared" ref="AF110" si="475">IF(ISNUMBER(+AE110/AC110-1),+AE110/AC110-1,0)</f>
        <v>0</v>
      </c>
      <c r="AG110" s="49"/>
      <c r="AH110" s="32">
        <f t="shared" ref="AH110" si="476">IF(ISNUMBER(+AG110/AE110-1),+AG110/AE110-1,0)</f>
        <v>0</v>
      </c>
      <c r="AI110" s="49"/>
      <c r="AJ110" s="32">
        <f t="shared" ref="AJ110" si="477">IF(ISNUMBER(+AI110/AG110-1),+AI110/AG110-1,0)</f>
        <v>0</v>
      </c>
      <c r="AK110" s="49"/>
      <c r="AL110" s="32">
        <f t="shared" ref="AL110" si="478">IF(ISNUMBER(+AK110/AI110-1),+AK110/AI110-1,0)</f>
        <v>0</v>
      </c>
      <c r="AM110" s="49"/>
      <c r="AN110" s="32">
        <f t="shared" ref="AN110" si="479">IF(ISNUMBER(+AM110/AK110-1),+AM110/AK110-1,0)</f>
        <v>0</v>
      </c>
      <c r="AO110" s="49"/>
      <c r="AP110" s="36">
        <f t="shared" ref="AP110" si="480">IF(ISNUMBER(+AO110/AM110-1),+AO110/AM110-1,0)</f>
        <v>0</v>
      </c>
    </row>
    <row r="111" spans="2:42" s="26" customFormat="1" ht="11.25" hidden="1" outlineLevel="1" x14ac:dyDescent="0.2">
      <c r="B111" s="42"/>
      <c r="C111" s="43"/>
      <c r="D111" s="44"/>
      <c r="E111" s="45" t="s">
        <v>140</v>
      </c>
      <c r="F111" s="46"/>
      <c r="G111" s="46"/>
      <c r="H111" s="47">
        <f>IF(ISNUMBER(+H110/H$166),+H110/H$166,0)</f>
        <v>0</v>
      </c>
      <c r="I111" s="48">
        <f>IF(ISNUMBER(+I110/I$166),+I110/I$166,0)</f>
        <v>0</v>
      </c>
      <c r="J111" s="38"/>
      <c r="K111" s="48">
        <f>IF(ISNUMBER(+K110/K$166),+K110/K$166,0)</f>
        <v>0</v>
      </c>
      <c r="L111" s="38"/>
      <c r="M111" s="48">
        <f>IF(ISNUMBER(+M110/M$166),+M110/M$166,0)</f>
        <v>0</v>
      </c>
      <c r="N111" s="38"/>
      <c r="O111" s="48">
        <f>IF(ISNUMBER(+O110/O$166),+O110/O$166,0)</f>
        <v>0</v>
      </c>
      <c r="P111" s="38"/>
      <c r="Q111" s="48">
        <f>IF(ISNUMBER(+Q110/Q$166),+Q110/Q$166,0)</f>
        <v>0</v>
      </c>
      <c r="R111" s="38"/>
      <c r="S111" s="48">
        <f>IF(ISNUMBER(+S110/S$166),+S110/S$166,0)</f>
        <v>0</v>
      </c>
      <c r="T111" s="38"/>
      <c r="U111" s="48">
        <f>IF(ISNUMBER(+U110/U$166),+U110/U$166,0)</f>
        <v>0</v>
      </c>
      <c r="V111" s="38"/>
      <c r="W111" s="48">
        <f>IF(ISNUMBER(+W110/W$166),+W110/W$166,0)</f>
        <v>0</v>
      </c>
      <c r="X111" s="38"/>
      <c r="Y111" s="48">
        <f>IF(ISNUMBER(+Y110/Y$166),+Y110/Y$166,0)</f>
        <v>0</v>
      </c>
      <c r="Z111" s="38"/>
      <c r="AA111" s="48">
        <f>IF(ISNUMBER(+AA110/AA$166),+AA110/AA$166,0)</f>
        <v>0</v>
      </c>
      <c r="AB111" s="38"/>
      <c r="AC111" s="48">
        <f>IF(ISNUMBER(+AC110/AC$166),+AC110/AC$166,0)</f>
        <v>0</v>
      </c>
      <c r="AD111" s="38"/>
      <c r="AE111" s="48">
        <f>IF(ISNUMBER(+AE110/AE$166),+AE110/AE$166,0)</f>
        <v>0</v>
      </c>
      <c r="AF111" s="38"/>
      <c r="AG111" s="48">
        <f>IF(ISNUMBER(+AG110/AG$166),+AG110/AG$166,0)</f>
        <v>0</v>
      </c>
      <c r="AH111" s="38"/>
      <c r="AI111" s="48">
        <f>IF(ISNUMBER(+AI110/AI$166),+AI110/AI$166,0)</f>
        <v>0</v>
      </c>
      <c r="AJ111" s="38"/>
      <c r="AK111" s="48">
        <f>IF(ISNUMBER(+AK110/AK$166),+AK110/AK$166,0)</f>
        <v>0</v>
      </c>
      <c r="AL111" s="38"/>
      <c r="AM111" s="48">
        <f>IF(ISNUMBER(+AM110/AM$166),+AM110/AM$166,0)</f>
        <v>0</v>
      </c>
      <c r="AN111" s="38"/>
      <c r="AO111" s="48">
        <f>IF(ISNUMBER(+AO110/AO$166),+AO110/AO$166,0)</f>
        <v>0</v>
      </c>
      <c r="AP111" s="39"/>
    </row>
    <row r="112" spans="2:42" collapsed="1" x14ac:dyDescent="0.2">
      <c r="B112" s="56"/>
      <c r="C112" s="52"/>
      <c r="D112" s="52"/>
      <c r="E112" s="59" t="s">
        <v>46</v>
      </c>
      <c r="F112" s="58"/>
      <c r="G112" s="58"/>
      <c r="H112" s="49"/>
      <c r="I112" s="49"/>
      <c r="J112" s="32">
        <f t="shared" si="262"/>
        <v>0</v>
      </c>
      <c r="K112" s="49"/>
      <c r="L112" s="32">
        <f t="shared" si="263"/>
        <v>0</v>
      </c>
      <c r="M112" s="49"/>
      <c r="N112" s="32">
        <f t="shared" si="263"/>
        <v>0</v>
      </c>
      <c r="O112" s="49"/>
      <c r="P112" s="32">
        <f t="shared" si="263"/>
        <v>0</v>
      </c>
      <c r="Q112" s="49"/>
      <c r="R112" s="32">
        <f t="shared" si="263"/>
        <v>0</v>
      </c>
      <c r="S112" s="49"/>
      <c r="T112" s="32">
        <f t="shared" si="263"/>
        <v>0</v>
      </c>
      <c r="U112" s="49"/>
      <c r="V112" s="32">
        <f t="shared" si="310"/>
        <v>0</v>
      </c>
      <c r="W112" s="49"/>
      <c r="X112" s="32">
        <f t="shared" ref="X112" si="481">IF(ISNUMBER(+W112/U112-1),+W112/U112-1,0)</f>
        <v>0</v>
      </c>
      <c r="Y112" s="49"/>
      <c r="Z112" s="32">
        <f t="shared" ref="Z112" si="482">IF(ISNUMBER(+Y112/W112-1),+Y112/W112-1,0)</f>
        <v>0</v>
      </c>
      <c r="AA112" s="49"/>
      <c r="AB112" s="32">
        <f t="shared" ref="AB112" si="483">IF(ISNUMBER(+AA112/Y112-1),+AA112/Y112-1,0)</f>
        <v>0</v>
      </c>
      <c r="AC112" s="49"/>
      <c r="AD112" s="32">
        <f t="shared" ref="AD112" si="484">IF(ISNUMBER(+AC112/AA112-1),+AC112/AA112-1,0)</f>
        <v>0</v>
      </c>
      <c r="AE112" s="49"/>
      <c r="AF112" s="32">
        <f t="shared" ref="AF112" si="485">IF(ISNUMBER(+AE112/AC112-1),+AE112/AC112-1,0)</f>
        <v>0</v>
      </c>
      <c r="AG112" s="49"/>
      <c r="AH112" s="32">
        <f t="shared" ref="AH112" si="486">IF(ISNUMBER(+AG112/AE112-1),+AG112/AE112-1,0)</f>
        <v>0</v>
      </c>
      <c r="AI112" s="49"/>
      <c r="AJ112" s="32">
        <f t="shared" ref="AJ112" si="487">IF(ISNUMBER(+AI112/AG112-1),+AI112/AG112-1,0)</f>
        <v>0</v>
      </c>
      <c r="AK112" s="49"/>
      <c r="AL112" s="32">
        <f t="shared" ref="AL112" si="488">IF(ISNUMBER(+AK112/AI112-1),+AK112/AI112-1,0)</f>
        <v>0</v>
      </c>
      <c r="AM112" s="49"/>
      <c r="AN112" s="32">
        <f t="shared" ref="AN112" si="489">IF(ISNUMBER(+AM112/AK112-1),+AM112/AK112-1,0)</f>
        <v>0</v>
      </c>
      <c r="AO112" s="49"/>
      <c r="AP112" s="36">
        <f t="shared" ref="AP112" si="490">IF(ISNUMBER(+AO112/AM112-1),+AO112/AM112-1,0)</f>
        <v>0</v>
      </c>
    </row>
    <row r="113" spans="2:42" s="26" customFormat="1" ht="11.25" hidden="1" outlineLevel="1" x14ac:dyDescent="0.2">
      <c r="B113" s="42"/>
      <c r="C113" s="43"/>
      <c r="D113" s="44"/>
      <c r="E113" s="45" t="s">
        <v>140</v>
      </c>
      <c r="F113" s="46"/>
      <c r="G113" s="46"/>
      <c r="H113" s="47">
        <f>IF(ISNUMBER(+H112/H$166),+H112/H$166,0)</f>
        <v>0</v>
      </c>
      <c r="I113" s="48">
        <f>IF(ISNUMBER(+I112/I$166),+I112/I$166,0)</f>
        <v>0</v>
      </c>
      <c r="J113" s="38"/>
      <c r="K113" s="48">
        <f>IF(ISNUMBER(+K112/K$166),+K112/K$166,0)</f>
        <v>0</v>
      </c>
      <c r="L113" s="38"/>
      <c r="M113" s="48">
        <f>IF(ISNUMBER(+M112/M$166),+M112/M$166,0)</f>
        <v>0</v>
      </c>
      <c r="N113" s="38"/>
      <c r="O113" s="48">
        <f>IF(ISNUMBER(+O112/O$166),+O112/O$166,0)</f>
        <v>0</v>
      </c>
      <c r="P113" s="38"/>
      <c r="Q113" s="48">
        <f>IF(ISNUMBER(+Q112/Q$166),+Q112/Q$166,0)</f>
        <v>0</v>
      </c>
      <c r="R113" s="38"/>
      <c r="S113" s="48">
        <f>IF(ISNUMBER(+S112/S$166),+S112/S$166,0)</f>
        <v>0</v>
      </c>
      <c r="T113" s="38"/>
      <c r="U113" s="48">
        <f>IF(ISNUMBER(+U112/U$166),+U112/U$166,0)</f>
        <v>0</v>
      </c>
      <c r="V113" s="38"/>
      <c r="W113" s="48">
        <f>IF(ISNUMBER(+W112/W$166),+W112/W$166,0)</f>
        <v>0</v>
      </c>
      <c r="X113" s="38"/>
      <c r="Y113" s="48">
        <f>IF(ISNUMBER(+Y112/Y$166),+Y112/Y$166,0)</f>
        <v>0</v>
      </c>
      <c r="Z113" s="38"/>
      <c r="AA113" s="48">
        <f>IF(ISNUMBER(+AA112/AA$166),+AA112/AA$166,0)</f>
        <v>0</v>
      </c>
      <c r="AB113" s="38"/>
      <c r="AC113" s="48">
        <f>IF(ISNUMBER(+AC112/AC$166),+AC112/AC$166,0)</f>
        <v>0</v>
      </c>
      <c r="AD113" s="38"/>
      <c r="AE113" s="48">
        <f>IF(ISNUMBER(+AE112/AE$166),+AE112/AE$166,0)</f>
        <v>0</v>
      </c>
      <c r="AF113" s="38"/>
      <c r="AG113" s="48">
        <f>IF(ISNUMBER(+AG112/AG$166),+AG112/AG$166,0)</f>
        <v>0</v>
      </c>
      <c r="AH113" s="38"/>
      <c r="AI113" s="48">
        <f>IF(ISNUMBER(+AI112/AI$166),+AI112/AI$166,0)</f>
        <v>0</v>
      </c>
      <c r="AJ113" s="38"/>
      <c r="AK113" s="48">
        <f>IF(ISNUMBER(+AK112/AK$166),+AK112/AK$166,0)</f>
        <v>0</v>
      </c>
      <c r="AL113" s="38"/>
      <c r="AM113" s="48">
        <f>IF(ISNUMBER(+AM112/AM$166),+AM112/AM$166,0)</f>
        <v>0</v>
      </c>
      <c r="AN113" s="38"/>
      <c r="AO113" s="48">
        <f>IF(ISNUMBER(+AO112/AO$166),+AO112/AO$166,0)</f>
        <v>0</v>
      </c>
      <c r="AP113" s="39"/>
    </row>
    <row r="114" spans="2:42" collapsed="1" x14ac:dyDescent="0.2">
      <c r="B114" s="56"/>
      <c r="C114" s="52"/>
      <c r="D114" s="52" t="s">
        <v>40</v>
      </c>
      <c r="E114" s="58"/>
      <c r="F114" s="58"/>
      <c r="G114" s="58"/>
      <c r="H114" s="49"/>
      <c r="I114" s="49"/>
      <c r="J114" s="32">
        <f t="shared" si="262"/>
        <v>0</v>
      </c>
      <c r="K114" s="49"/>
      <c r="L114" s="32">
        <f t="shared" si="263"/>
        <v>0</v>
      </c>
      <c r="M114" s="49"/>
      <c r="N114" s="32">
        <f t="shared" si="263"/>
        <v>0</v>
      </c>
      <c r="O114" s="49"/>
      <c r="P114" s="32">
        <f t="shared" si="263"/>
        <v>0</v>
      </c>
      <c r="Q114" s="49"/>
      <c r="R114" s="32">
        <f t="shared" si="263"/>
        <v>0</v>
      </c>
      <c r="S114" s="49"/>
      <c r="T114" s="32">
        <f t="shared" si="263"/>
        <v>0</v>
      </c>
      <c r="U114" s="49"/>
      <c r="V114" s="32">
        <f t="shared" si="310"/>
        <v>0</v>
      </c>
      <c r="W114" s="49"/>
      <c r="X114" s="32">
        <f t="shared" ref="X114" si="491">IF(ISNUMBER(+W114/U114-1),+W114/U114-1,0)</f>
        <v>0</v>
      </c>
      <c r="Y114" s="49"/>
      <c r="Z114" s="32">
        <f t="shared" ref="Z114" si="492">IF(ISNUMBER(+Y114/W114-1),+Y114/W114-1,0)</f>
        <v>0</v>
      </c>
      <c r="AA114" s="49"/>
      <c r="AB114" s="32">
        <f t="shared" ref="AB114" si="493">IF(ISNUMBER(+AA114/Y114-1),+AA114/Y114-1,0)</f>
        <v>0</v>
      </c>
      <c r="AC114" s="49"/>
      <c r="AD114" s="32">
        <f t="shared" ref="AD114" si="494">IF(ISNUMBER(+AC114/AA114-1),+AC114/AA114-1,0)</f>
        <v>0</v>
      </c>
      <c r="AE114" s="49"/>
      <c r="AF114" s="32">
        <f t="shared" ref="AF114" si="495">IF(ISNUMBER(+AE114/AC114-1),+AE114/AC114-1,0)</f>
        <v>0</v>
      </c>
      <c r="AG114" s="49"/>
      <c r="AH114" s="32">
        <f t="shared" ref="AH114" si="496">IF(ISNUMBER(+AG114/AE114-1),+AG114/AE114-1,0)</f>
        <v>0</v>
      </c>
      <c r="AI114" s="49"/>
      <c r="AJ114" s="32">
        <f t="shared" ref="AJ114" si="497">IF(ISNUMBER(+AI114/AG114-1),+AI114/AG114-1,0)</f>
        <v>0</v>
      </c>
      <c r="AK114" s="49"/>
      <c r="AL114" s="32">
        <f t="shared" ref="AL114" si="498">IF(ISNUMBER(+AK114/AI114-1),+AK114/AI114-1,0)</f>
        <v>0</v>
      </c>
      <c r="AM114" s="49"/>
      <c r="AN114" s="32">
        <f t="shared" ref="AN114" si="499">IF(ISNUMBER(+AM114/AK114-1),+AM114/AK114-1,0)</f>
        <v>0</v>
      </c>
      <c r="AO114" s="49"/>
      <c r="AP114" s="36">
        <f t="shared" ref="AP114" si="500">IF(ISNUMBER(+AO114/AM114-1),+AO114/AM114-1,0)</f>
        <v>0</v>
      </c>
    </row>
    <row r="115" spans="2:42" s="26" customFormat="1" ht="11.25" hidden="1" outlineLevel="1" x14ac:dyDescent="0.2">
      <c r="B115" s="42"/>
      <c r="C115" s="43"/>
      <c r="D115" s="44"/>
      <c r="E115" s="45" t="s">
        <v>140</v>
      </c>
      <c r="F115" s="46"/>
      <c r="G115" s="46"/>
      <c r="H115" s="47">
        <f>IF(ISNUMBER(+H114/H$166),+H114/H$166,0)</f>
        <v>0</v>
      </c>
      <c r="I115" s="48">
        <f>IF(ISNUMBER(+I114/I$166),+I114/I$166,0)</f>
        <v>0</v>
      </c>
      <c r="J115" s="38"/>
      <c r="K115" s="48">
        <f>IF(ISNUMBER(+K114/K$166),+K114/K$166,0)</f>
        <v>0</v>
      </c>
      <c r="L115" s="38"/>
      <c r="M115" s="48">
        <f>IF(ISNUMBER(+M114/M$166),+M114/M$166,0)</f>
        <v>0</v>
      </c>
      <c r="N115" s="38"/>
      <c r="O115" s="48">
        <f>IF(ISNUMBER(+O114/O$166),+O114/O$166,0)</f>
        <v>0</v>
      </c>
      <c r="P115" s="38"/>
      <c r="Q115" s="48">
        <f>IF(ISNUMBER(+Q114/Q$166),+Q114/Q$166,0)</f>
        <v>0</v>
      </c>
      <c r="R115" s="38"/>
      <c r="S115" s="48">
        <f>IF(ISNUMBER(+S114/S$166),+S114/S$166,0)</f>
        <v>0</v>
      </c>
      <c r="T115" s="38"/>
      <c r="U115" s="48">
        <f>IF(ISNUMBER(+U114/U$166),+U114/U$166,0)</f>
        <v>0</v>
      </c>
      <c r="V115" s="38"/>
      <c r="W115" s="48">
        <f>IF(ISNUMBER(+W114/W$166),+W114/W$166,0)</f>
        <v>0</v>
      </c>
      <c r="X115" s="38"/>
      <c r="Y115" s="48">
        <f>IF(ISNUMBER(+Y114/Y$166),+Y114/Y$166,0)</f>
        <v>0</v>
      </c>
      <c r="Z115" s="38"/>
      <c r="AA115" s="48">
        <f>IF(ISNUMBER(+AA114/AA$166),+AA114/AA$166,0)</f>
        <v>0</v>
      </c>
      <c r="AB115" s="38"/>
      <c r="AC115" s="48">
        <f>IF(ISNUMBER(+AC114/AC$166),+AC114/AC$166,0)</f>
        <v>0</v>
      </c>
      <c r="AD115" s="38"/>
      <c r="AE115" s="48">
        <f>IF(ISNUMBER(+AE114/AE$166),+AE114/AE$166,0)</f>
        <v>0</v>
      </c>
      <c r="AF115" s="38"/>
      <c r="AG115" s="48">
        <f>IF(ISNUMBER(+AG114/AG$166),+AG114/AG$166,0)</f>
        <v>0</v>
      </c>
      <c r="AH115" s="38"/>
      <c r="AI115" s="48">
        <f>IF(ISNUMBER(+AI114/AI$166),+AI114/AI$166,0)</f>
        <v>0</v>
      </c>
      <c r="AJ115" s="38"/>
      <c r="AK115" s="48">
        <f>IF(ISNUMBER(+AK114/AK$166),+AK114/AK$166,0)</f>
        <v>0</v>
      </c>
      <c r="AL115" s="38"/>
      <c r="AM115" s="48">
        <f>IF(ISNUMBER(+AM114/AM$166),+AM114/AM$166,0)</f>
        <v>0</v>
      </c>
      <c r="AN115" s="38"/>
      <c r="AO115" s="48">
        <f>IF(ISNUMBER(+AO114/AO$166),+AO114/AO$166,0)</f>
        <v>0</v>
      </c>
      <c r="AP115" s="39"/>
    </row>
    <row r="116" spans="2:42" collapsed="1" x14ac:dyDescent="0.2">
      <c r="B116" s="180"/>
      <c r="C116" s="181"/>
      <c r="D116" s="181" t="s">
        <v>41</v>
      </c>
      <c r="E116" s="183"/>
      <c r="F116" s="183"/>
      <c r="G116" s="183"/>
      <c r="H116" s="195">
        <f>+H118+H120</f>
        <v>0</v>
      </c>
      <c r="I116" s="195">
        <f>+I118+I120</f>
        <v>0</v>
      </c>
      <c r="J116" s="184">
        <f t="shared" si="262"/>
        <v>0</v>
      </c>
      <c r="K116" s="195">
        <f>+K118+K120</f>
        <v>0</v>
      </c>
      <c r="L116" s="184">
        <f t="shared" si="263"/>
        <v>0</v>
      </c>
      <c r="M116" s="195">
        <f>+M118+M120</f>
        <v>0</v>
      </c>
      <c r="N116" s="184">
        <f t="shared" si="263"/>
        <v>0</v>
      </c>
      <c r="O116" s="195">
        <f>+O118+O120</f>
        <v>0</v>
      </c>
      <c r="P116" s="184">
        <f t="shared" si="263"/>
        <v>0</v>
      </c>
      <c r="Q116" s="195">
        <f>+Q118+Q120</f>
        <v>0</v>
      </c>
      <c r="R116" s="184">
        <f t="shared" si="263"/>
        <v>0</v>
      </c>
      <c r="S116" s="195">
        <f>+S118+S120</f>
        <v>0</v>
      </c>
      <c r="T116" s="184">
        <f t="shared" si="263"/>
        <v>0</v>
      </c>
      <c r="U116" s="195">
        <f>+U118+U120</f>
        <v>0</v>
      </c>
      <c r="V116" s="184">
        <f t="shared" si="310"/>
        <v>0</v>
      </c>
      <c r="W116" s="195">
        <f>+W118+W120</f>
        <v>0</v>
      </c>
      <c r="X116" s="184">
        <f t="shared" ref="X116" si="501">IF(ISNUMBER(+W116/U116-1),+W116/U116-1,0)</f>
        <v>0</v>
      </c>
      <c r="Y116" s="195">
        <f>+Y118+Y120</f>
        <v>0</v>
      </c>
      <c r="Z116" s="184">
        <f t="shared" ref="Z116" si="502">IF(ISNUMBER(+Y116/W116-1),+Y116/W116-1,0)</f>
        <v>0</v>
      </c>
      <c r="AA116" s="195">
        <f>+AA118+AA120</f>
        <v>0</v>
      </c>
      <c r="AB116" s="184">
        <f t="shared" ref="AB116" si="503">IF(ISNUMBER(+AA116/Y116-1),+AA116/Y116-1,0)</f>
        <v>0</v>
      </c>
      <c r="AC116" s="195">
        <f>+AC118+AC120</f>
        <v>0</v>
      </c>
      <c r="AD116" s="184">
        <f t="shared" ref="AD116" si="504">IF(ISNUMBER(+AC116/AA116-1),+AC116/AA116-1,0)</f>
        <v>0</v>
      </c>
      <c r="AE116" s="195">
        <f>+AE118+AE120</f>
        <v>0</v>
      </c>
      <c r="AF116" s="184">
        <f t="shared" ref="AF116" si="505">IF(ISNUMBER(+AE116/AC116-1),+AE116/AC116-1,0)</f>
        <v>0</v>
      </c>
      <c r="AG116" s="195">
        <f>+AG118+AG120</f>
        <v>0</v>
      </c>
      <c r="AH116" s="184">
        <f t="shared" ref="AH116" si="506">IF(ISNUMBER(+AG116/AE116-1),+AG116/AE116-1,0)</f>
        <v>0</v>
      </c>
      <c r="AI116" s="195">
        <f>+AI118+AI120</f>
        <v>0</v>
      </c>
      <c r="AJ116" s="184">
        <f t="shared" ref="AJ116" si="507">IF(ISNUMBER(+AI116/AG116-1),+AI116/AG116-1,0)</f>
        <v>0</v>
      </c>
      <c r="AK116" s="195">
        <f>+AK118+AK120</f>
        <v>0</v>
      </c>
      <c r="AL116" s="184">
        <f t="shared" ref="AL116" si="508">IF(ISNUMBER(+AK116/AI116-1),+AK116/AI116-1,0)</f>
        <v>0</v>
      </c>
      <c r="AM116" s="195">
        <f>+AM118+AM120</f>
        <v>0</v>
      </c>
      <c r="AN116" s="184">
        <f t="shared" ref="AN116" si="509">IF(ISNUMBER(+AM116/AK116-1),+AM116/AK116-1,0)</f>
        <v>0</v>
      </c>
      <c r="AO116" s="195">
        <f>+AO118+AO120</f>
        <v>0</v>
      </c>
      <c r="AP116" s="185">
        <f t="shared" ref="AP116" si="510">IF(ISNUMBER(+AO116/AM116-1),+AO116/AM116-1,0)</f>
        <v>0</v>
      </c>
    </row>
    <row r="117" spans="2:42" s="26" customFormat="1" ht="11.25" hidden="1" outlineLevel="1" x14ac:dyDescent="0.2">
      <c r="B117" s="186"/>
      <c r="C117" s="187"/>
      <c r="D117" s="188"/>
      <c r="E117" s="189" t="s">
        <v>140</v>
      </c>
      <c r="F117" s="190"/>
      <c r="G117" s="190"/>
      <c r="H117" s="191">
        <f>IF(ISNUMBER(+H116/H$166),+H116/H$166,0)</f>
        <v>0</v>
      </c>
      <c r="I117" s="192">
        <f>IF(ISNUMBER(+I116/I$166),+I116/I$166,0)</f>
        <v>0</v>
      </c>
      <c r="J117" s="193"/>
      <c r="K117" s="192">
        <f>IF(ISNUMBER(+K116/K$166),+K116/K$166,0)</f>
        <v>0</v>
      </c>
      <c r="L117" s="193"/>
      <c r="M117" s="192">
        <f>IF(ISNUMBER(+M116/M$166),+M116/M$166,0)</f>
        <v>0</v>
      </c>
      <c r="N117" s="193"/>
      <c r="O117" s="192">
        <f>IF(ISNUMBER(+O116/O$166),+O116/O$166,0)</f>
        <v>0</v>
      </c>
      <c r="P117" s="193"/>
      <c r="Q117" s="192">
        <f>IF(ISNUMBER(+Q116/Q$166),+Q116/Q$166,0)</f>
        <v>0</v>
      </c>
      <c r="R117" s="193"/>
      <c r="S117" s="192">
        <f>IF(ISNUMBER(+S116/S$166),+S116/S$166,0)</f>
        <v>0</v>
      </c>
      <c r="T117" s="193"/>
      <c r="U117" s="192">
        <f>IF(ISNUMBER(+U116/U$166),+U116/U$166,0)</f>
        <v>0</v>
      </c>
      <c r="V117" s="193"/>
      <c r="W117" s="192">
        <f>IF(ISNUMBER(+W116/W$166),+W116/W$166,0)</f>
        <v>0</v>
      </c>
      <c r="X117" s="193"/>
      <c r="Y117" s="192">
        <f>IF(ISNUMBER(+Y116/Y$166),+Y116/Y$166,0)</f>
        <v>0</v>
      </c>
      <c r="Z117" s="193"/>
      <c r="AA117" s="192">
        <f>IF(ISNUMBER(+AA116/AA$166),+AA116/AA$166,0)</f>
        <v>0</v>
      </c>
      <c r="AB117" s="193"/>
      <c r="AC117" s="192">
        <f>IF(ISNUMBER(+AC116/AC$166),+AC116/AC$166,0)</f>
        <v>0</v>
      </c>
      <c r="AD117" s="193"/>
      <c r="AE117" s="192">
        <f>IF(ISNUMBER(+AE116/AE$166),+AE116/AE$166,0)</f>
        <v>0</v>
      </c>
      <c r="AF117" s="193"/>
      <c r="AG117" s="192">
        <f>IF(ISNUMBER(+AG116/AG$166),+AG116/AG$166,0)</f>
        <v>0</v>
      </c>
      <c r="AH117" s="193"/>
      <c r="AI117" s="192">
        <f>IF(ISNUMBER(+AI116/AI$166),+AI116/AI$166,0)</f>
        <v>0</v>
      </c>
      <c r="AJ117" s="193"/>
      <c r="AK117" s="192">
        <f>IF(ISNUMBER(+AK116/AK$166),+AK116/AK$166,0)</f>
        <v>0</v>
      </c>
      <c r="AL117" s="193"/>
      <c r="AM117" s="192">
        <f>IF(ISNUMBER(+AM116/AM$166),+AM116/AM$166,0)</f>
        <v>0</v>
      </c>
      <c r="AN117" s="193"/>
      <c r="AO117" s="192">
        <f>IF(ISNUMBER(+AO116/AO$166),+AO116/AO$166,0)</f>
        <v>0</v>
      </c>
      <c r="AP117" s="194"/>
    </row>
    <row r="118" spans="2:42" collapsed="1" x14ac:dyDescent="0.2">
      <c r="B118" s="56"/>
      <c r="C118" s="52"/>
      <c r="D118" s="52"/>
      <c r="E118" s="59" t="s">
        <v>44</v>
      </c>
      <c r="F118" s="58"/>
      <c r="G118" s="58"/>
      <c r="H118" s="49"/>
      <c r="I118" s="49"/>
      <c r="J118" s="32">
        <f t="shared" si="262"/>
        <v>0</v>
      </c>
      <c r="K118" s="49"/>
      <c r="L118" s="32">
        <f t="shared" si="263"/>
        <v>0</v>
      </c>
      <c r="M118" s="49"/>
      <c r="N118" s="32">
        <f t="shared" si="263"/>
        <v>0</v>
      </c>
      <c r="O118" s="49"/>
      <c r="P118" s="32">
        <f t="shared" si="263"/>
        <v>0</v>
      </c>
      <c r="Q118" s="49"/>
      <c r="R118" s="32">
        <f t="shared" si="263"/>
        <v>0</v>
      </c>
      <c r="S118" s="49"/>
      <c r="T118" s="32">
        <f t="shared" si="263"/>
        <v>0</v>
      </c>
      <c r="U118" s="49"/>
      <c r="V118" s="32">
        <f t="shared" si="310"/>
        <v>0</v>
      </c>
      <c r="W118" s="49"/>
      <c r="X118" s="32">
        <f t="shared" ref="X118" si="511">IF(ISNUMBER(+W118/U118-1),+W118/U118-1,0)</f>
        <v>0</v>
      </c>
      <c r="Y118" s="49"/>
      <c r="Z118" s="32">
        <f t="shared" ref="Z118" si="512">IF(ISNUMBER(+Y118/W118-1),+Y118/W118-1,0)</f>
        <v>0</v>
      </c>
      <c r="AA118" s="49"/>
      <c r="AB118" s="32">
        <f t="shared" ref="AB118" si="513">IF(ISNUMBER(+AA118/Y118-1),+AA118/Y118-1,0)</f>
        <v>0</v>
      </c>
      <c r="AC118" s="49"/>
      <c r="AD118" s="32">
        <f t="shared" ref="AD118" si="514">IF(ISNUMBER(+AC118/AA118-1),+AC118/AA118-1,0)</f>
        <v>0</v>
      </c>
      <c r="AE118" s="49"/>
      <c r="AF118" s="32">
        <f t="shared" ref="AF118" si="515">IF(ISNUMBER(+AE118/AC118-1),+AE118/AC118-1,0)</f>
        <v>0</v>
      </c>
      <c r="AG118" s="49"/>
      <c r="AH118" s="32">
        <f t="shared" ref="AH118" si="516">IF(ISNUMBER(+AG118/AE118-1),+AG118/AE118-1,0)</f>
        <v>0</v>
      </c>
      <c r="AI118" s="49"/>
      <c r="AJ118" s="32">
        <f t="shared" ref="AJ118" si="517">IF(ISNUMBER(+AI118/AG118-1),+AI118/AG118-1,0)</f>
        <v>0</v>
      </c>
      <c r="AK118" s="49"/>
      <c r="AL118" s="32">
        <f t="shared" ref="AL118" si="518">IF(ISNUMBER(+AK118/AI118-1),+AK118/AI118-1,0)</f>
        <v>0</v>
      </c>
      <c r="AM118" s="49"/>
      <c r="AN118" s="32">
        <f t="shared" ref="AN118" si="519">IF(ISNUMBER(+AM118/AK118-1),+AM118/AK118-1,0)</f>
        <v>0</v>
      </c>
      <c r="AO118" s="49"/>
      <c r="AP118" s="36">
        <f t="shared" ref="AP118" si="520">IF(ISNUMBER(+AO118/AM118-1),+AO118/AM118-1,0)</f>
        <v>0</v>
      </c>
    </row>
    <row r="119" spans="2:42" s="26" customFormat="1" ht="11.25" hidden="1" outlineLevel="1" x14ac:dyDescent="0.2">
      <c r="B119" s="42"/>
      <c r="C119" s="43"/>
      <c r="D119" s="44"/>
      <c r="E119" s="45" t="s">
        <v>140</v>
      </c>
      <c r="F119" s="46"/>
      <c r="G119" s="46"/>
      <c r="H119" s="47">
        <f>IF(ISNUMBER(+H118/H$166),+H118/H$166,0)</f>
        <v>0</v>
      </c>
      <c r="I119" s="48">
        <f>IF(ISNUMBER(+I118/I$166),+I118/I$166,0)</f>
        <v>0</v>
      </c>
      <c r="J119" s="38"/>
      <c r="K119" s="48">
        <f>IF(ISNUMBER(+K118/K$166),+K118/K$166,0)</f>
        <v>0</v>
      </c>
      <c r="L119" s="38"/>
      <c r="M119" s="48">
        <f>IF(ISNUMBER(+M118/M$166),+M118/M$166,0)</f>
        <v>0</v>
      </c>
      <c r="N119" s="38"/>
      <c r="O119" s="48">
        <f>IF(ISNUMBER(+O118/O$166),+O118/O$166,0)</f>
        <v>0</v>
      </c>
      <c r="P119" s="38"/>
      <c r="Q119" s="48">
        <f>IF(ISNUMBER(+Q118/Q$166),+Q118/Q$166,0)</f>
        <v>0</v>
      </c>
      <c r="R119" s="38"/>
      <c r="S119" s="48">
        <f>IF(ISNUMBER(+S118/S$166),+S118/S$166,0)</f>
        <v>0</v>
      </c>
      <c r="T119" s="38"/>
      <c r="U119" s="48">
        <f>IF(ISNUMBER(+U118/U$166),+U118/U$166,0)</f>
        <v>0</v>
      </c>
      <c r="V119" s="38"/>
      <c r="W119" s="48">
        <f>IF(ISNUMBER(+W118/W$166),+W118/W$166,0)</f>
        <v>0</v>
      </c>
      <c r="X119" s="38"/>
      <c r="Y119" s="48">
        <f>IF(ISNUMBER(+Y118/Y$166),+Y118/Y$166,0)</f>
        <v>0</v>
      </c>
      <c r="Z119" s="38"/>
      <c r="AA119" s="48">
        <f>IF(ISNUMBER(+AA118/AA$166),+AA118/AA$166,0)</f>
        <v>0</v>
      </c>
      <c r="AB119" s="38"/>
      <c r="AC119" s="48">
        <f>IF(ISNUMBER(+AC118/AC$166),+AC118/AC$166,0)</f>
        <v>0</v>
      </c>
      <c r="AD119" s="38"/>
      <c r="AE119" s="48">
        <f>IF(ISNUMBER(+AE118/AE$166),+AE118/AE$166,0)</f>
        <v>0</v>
      </c>
      <c r="AF119" s="38"/>
      <c r="AG119" s="48">
        <f>IF(ISNUMBER(+AG118/AG$166),+AG118/AG$166,0)</f>
        <v>0</v>
      </c>
      <c r="AH119" s="38"/>
      <c r="AI119" s="48">
        <f>IF(ISNUMBER(+AI118/AI$166),+AI118/AI$166,0)</f>
        <v>0</v>
      </c>
      <c r="AJ119" s="38"/>
      <c r="AK119" s="48">
        <f>IF(ISNUMBER(+AK118/AK$166),+AK118/AK$166,0)</f>
        <v>0</v>
      </c>
      <c r="AL119" s="38"/>
      <c r="AM119" s="48">
        <f>IF(ISNUMBER(+AM118/AM$166),+AM118/AM$166,0)</f>
        <v>0</v>
      </c>
      <c r="AN119" s="38"/>
      <c r="AO119" s="48">
        <f>IF(ISNUMBER(+AO118/AO$166),+AO118/AO$166,0)</f>
        <v>0</v>
      </c>
      <c r="AP119" s="39"/>
    </row>
    <row r="120" spans="2:42" collapsed="1" x14ac:dyDescent="0.2">
      <c r="B120" s="56"/>
      <c r="C120" s="52"/>
      <c r="D120" s="52"/>
      <c r="E120" s="59" t="s">
        <v>45</v>
      </c>
      <c r="F120" s="58"/>
      <c r="G120" s="58"/>
      <c r="H120" s="49"/>
      <c r="I120" s="49"/>
      <c r="J120" s="32">
        <f t="shared" si="262"/>
        <v>0</v>
      </c>
      <c r="K120" s="49"/>
      <c r="L120" s="32">
        <f t="shared" si="263"/>
        <v>0</v>
      </c>
      <c r="M120" s="49"/>
      <c r="N120" s="32">
        <f t="shared" si="263"/>
        <v>0</v>
      </c>
      <c r="O120" s="49"/>
      <c r="P120" s="32">
        <f t="shared" si="263"/>
        <v>0</v>
      </c>
      <c r="Q120" s="49"/>
      <c r="R120" s="32">
        <f t="shared" si="263"/>
        <v>0</v>
      </c>
      <c r="S120" s="49"/>
      <c r="T120" s="32">
        <f t="shared" si="263"/>
        <v>0</v>
      </c>
      <c r="U120" s="49"/>
      <c r="V120" s="32">
        <f t="shared" si="310"/>
        <v>0</v>
      </c>
      <c r="W120" s="49"/>
      <c r="X120" s="32">
        <f t="shared" ref="X120" si="521">IF(ISNUMBER(+W120/U120-1),+W120/U120-1,0)</f>
        <v>0</v>
      </c>
      <c r="Y120" s="49"/>
      <c r="Z120" s="32">
        <f t="shared" ref="Z120" si="522">IF(ISNUMBER(+Y120/W120-1),+Y120/W120-1,0)</f>
        <v>0</v>
      </c>
      <c r="AA120" s="49"/>
      <c r="AB120" s="32">
        <f t="shared" ref="AB120" si="523">IF(ISNUMBER(+AA120/Y120-1),+AA120/Y120-1,0)</f>
        <v>0</v>
      </c>
      <c r="AC120" s="49"/>
      <c r="AD120" s="32">
        <f t="shared" ref="AD120" si="524">IF(ISNUMBER(+AC120/AA120-1),+AC120/AA120-1,0)</f>
        <v>0</v>
      </c>
      <c r="AE120" s="49"/>
      <c r="AF120" s="32">
        <f t="shared" ref="AF120" si="525">IF(ISNUMBER(+AE120/AC120-1),+AE120/AC120-1,0)</f>
        <v>0</v>
      </c>
      <c r="AG120" s="49"/>
      <c r="AH120" s="32">
        <f t="shared" ref="AH120" si="526">IF(ISNUMBER(+AG120/AE120-1),+AG120/AE120-1,0)</f>
        <v>0</v>
      </c>
      <c r="AI120" s="49"/>
      <c r="AJ120" s="32">
        <f t="shared" ref="AJ120" si="527">IF(ISNUMBER(+AI120/AG120-1),+AI120/AG120-1,0)</f>
        <v>0</v>
      </c>
      <c r="AK120" s="49"/>
      <c r="AL120" s="32">
        <f t="shared" ref="AL120" si="528">IF(ISNUMBER(+AK120/AI120-1),+AK120/AI120-1,0)</f>
        <v>0</v>
      </c>
      <c r="AM120" s="49"/>
      <c r="AN120" s="32">
        <f t="shared" ref="AN120" si="529">IF(ISNUMBER(+AM120/AK120-1),+AM120/AK120-1,0)</f>
        <v>0</v>
      </c>
      <c r="AO120" s="49"/>
      <c r="AP120" s="36">
        <f t="shared" ref="AP120" si="530">IF(ISNUMBER(+AO120/AM120-1),+AO120/AM120-1,0)</f>
        <v>0</v>
      </c>
    </row>
    <row r="121" spans="2:42" s="26" customFormat="1" ht="11.25" hidden="1" outlineLevel="1" x14ac:dyDescent="0.2">
      <c r="B121" s="42"/>
      <c r="C121" s="43"/>
      <c r="D121" s="44"/>
      <c r="E121" s="45" t="s">
        <v>140</v>
      </c>
      <c r="F121" s="46"/>
      <c r="G121" s="46"/>
      <c r="H121" s="47">
        <f>IF(ISNUMBER(+H120/H$166),+H120/H$166,0)</f>
        <v>0</v>
      </c>
      <c r="I121" s="48">
        <f>IF(ISNUMBER(+I120/I$166),+I120/I$166,0)</f>
        <v>0</v>
      </c>
      <c r="J121" s="38"/>
      <c r="K121" s="48">
        <f>IF(ISNUMBER(+K120/K$166),+K120/K$166,0)</f>
        <v>0</v>
      </c>
      <c r="L121" s="38"/>
      <c r="M121" s="48">
        <f>IF(ISNUMBER(+M120/M$166),+M120/M$166,0)</f>
        <v>0</v>
      </c>
      <c r="N121" s="38"/>
      <c r="O121" s="48">
        <f>IF(ISNUMBER(+O120/O$166),+O120/O$166,0)</f>
        <v>0</v>
      </c>
      <c r="P121" s="38"/>
      <c r="Q121" s="48">
        <f>IF(ISNUMBER(+Q120/Q$166),+Q120/Q$166,0)</f>
        <v>0</v>
      </c>
      <c r="R121" s="38"/>
      <c r="S121" s="48">
        <f>IF(ISNUMBER(+S120/S$166),+S120/S$166,0)</f>
        <v>0</v>
      </c>
      <c r="T121" s="38"/>
      <c r="U121" s="48">
        <f>IF(ISNUMBER(+U120/U$166),+U120/U$166,0)</f>
        <v>0</v>
      </c>
      <c r="V121" s="38"/>
      <c r="W121" s="48">
        <f>IF(ISNUMBER(+W120/W$166),+W120/W$166,0)</f>
        <v>0</v>
      </c>
      <c r="X121" s="38"/>
      <c r="Y121" s="48">
        <f>IF(ISNUMBER(+Y120/Y$166),+Y120/Y$166,0)</f>
        <v>0</v>
      </c>
      <c r="Z121" s="38"/>
      <c r="AA121" s="48">
        <f>IF(ISNUMBER(+AA120/AA$166),+AA120/AA$166,0)</f>
        <v>0</v>
      </c>
      <c r="AB121" s="38"/>
      <c r="AC121" s="48">
        <f>IF(ISNUMBER(+AC120/AC$166),+AC120/AC$166,0)</f>
        <v>0</v>
      </c>
      <c r="AD121" s="38"/>
      <c r="AE121" s="48">
        <f>IF(ISNUMBER(+AE120/AE$166),+AE120/AE$166,0)</f>
        <v>0</v>
      </c>
      <c r="AF121" s="38"/>
      <c r="AG121" s="48">
        <f>IF(ISNUMBER(+AG120/AG$166),+AG120/AG$166,0)</f>
        <v>0</v>
      </c>
      <c r="AH121" s="38"/>
      <c r="AI121" s="48">
        <f>IF(ISNUMBER(+AI120/AI$166),+AI120/AI$166,0)</f>
        <v>0</v>
      </c>
      <c r="AJ121" s="38"/>
      <c r="AK121" s="48">
        <f>IF(ISNUMBER(+AK120/AK$166),+AK120/AK$166,0)</f>
        <v>0</v>
      </c>
      <c r="AL121" s="38"/>
      <c r="AM121" s="48">
        <f>IF(ISNUMBER(+AM120/AM$166),+AM120/AM$166,0)</f>
        <v>0</v>
      </c>
      <c r="AN121" s="38"/>
      <c r="AO121" s="48">
        <f>IF(ISNUMBER(+AO120/AO$166),+AO120/AO$166,0)</f>
        <v>0</v>
      </c>
      <c r="AP121" s="39"/>
    </row>
    <row r="122" spans="2:42" collapsed="1" x14ac:dyDescent="0.2">
      <c r="B122" s="56"/>
      <c r="C122" s="52" t="s">
        <v>19</v>
      </c>
      <c r="D122" s="57"/>
      <c r="E122" s="58"/>
      <c r="F122" s="58"/>
      <c r="G122" s="58"/>
      <c r="H122" s="49"/>
      <c r="I122" s="49"/>
      <c r="J122" s="32">
        <f t="shared" si="262"/>
        <v>0</v>
      </c>
      <c r="K122" s="49"/>
      <c r="L122" s="32">
        <f t="shared" si="263"/>
        <v>0</v>
      </c>
      <c r="M122" s="49"/>
      <c r="N122" s="32">
        <f t="shared" si="263"/>
        <v>0</v>
      </c>
      <c r="O122" s="49"/>
      <c r="P122" s="32">
        <f t="shared" si="263"/>
        <v>0</v>
      </c>
      <c r="Q122" s="49"/>
      <c r="R122" s="32">
        <f t="shared" si="263"/>
        <v>0</v>
      </c>
      <c r="S122" s="49"/>
      <c r="T122" s="32">
        <f t="shared" si="263"/>
        <v>0</v>
      </c>
      <c r="U122" s="49"/>
      <c r="V122" s="32">
        <f t="shared" si="310"/>
        <v>0</v>
      </c>
      <c r="W122" s="49"/>
      <c r="X122" s="32">
        <f t="shared" ref="X122" si="531">IF(ISNUMBER(+W122/U122-1),+W122/U122-1,0)</f>
        <v>0</v>
      </c>
      <c r="Y122" s="49"/>
      <c r="Z122" s="32">
        <f t="shared" ref="Z122" si="532">IF(ISNUMBER(+Y122/W122-1),+Y122/W122-1,0)</f>
        <v>0</v>
      </c>
      <c r="AA122" s="49"/>
      <c r="AB122" s="32">
        <f t="shared" ref="AB122" si="533">IF(ISNUMBER(+AA122/Y122-1),+AA122/Y122-1,0)</f>
        <v>0</v>
      </c>
      <c r="AC122" s="49"/>
      <c r="AD122" s="32">
        <f t="shared" ref="AD122" si="534">IF(ISNUMBER(+AC122/AA122-1),+AC122/AA122-1,0)</f>
        <v>0</v>
      </c>
      <c r="AE122" s="49"/>
      <c r="AF122" s="32">
        <f t="shared" ref="AF122" si="535">IF(ISNUMBER(+AE122/AC122-1),+AE122/AC122-1,0)</f>
        <v>0</v>
      </c>
      <c r="AG122" s="49"/>
      <c r="AH122" s="32">
        <f t="shared" ref="AH122" si="536">IF(ISNUMBER(+AG122/AE122-1),+AG122/AE122-1,0)</f>
        <v>0</v>
      </c>
      <c r="AI122" s="49"/>
      <c r="AJ122" s="32">
        <f t="shared" ref="AJ122" si="537">IF(ISNUMBER(+AI122/AG122-1),+AI122/AG122-1,0)</f>
        <v>0</v>
      </c>
      <c r="AK122" s="49"/>
      <c r="AL122" s="32">
        <f t="shared" ref="AL122" si="538">IF(ISNUMBER(+AK122/AI122-1),+AK122/AI122-1,0)</f>
        <v>0</v>
      </c>
      <c r="AM122" s="49"/>
      <c r="AN122" s="32">
        <f t="shared" ref="AN122" si="539">IF(ISNUMBER(+AM122/AK122-1),+AM122/AK122-1,0)</f>
        <v>0</v>
      </c>
      <c r="AO122" s="49"/>
      <c r="AP122" s="36">
        <f t="shared" ref="AP122" si="540">IF(ISNUMBER(+AO122/AM122-1),+AO122/AM122-1,0)</f>
        <v>0</v>
      </c>
    </row>
    <row r="123" spans="2:42" s="26" customFormat="1" ht="11.25" hidden="1" outlineLevel="1" x14ac:dyDescent="0.2">
      <c r="B123" s="42"/>
      <c r="C123" s="43"/>
      <c r="D123" s="44"/>
      <c r="E123" s="45" t="s">
        <v>140</v>
      </c>
      <c r="F123" s="46"/>
      <c r="G123" s="46"/>
      <c r="H123" s="47">
        <f>IF(ISNUMBER(+H122/H$166),+H122/H$166,0)</f>
        <v>0</v>
      </c>
      <c r="I123" s="48">
        <f>IF(ISNUMBER(+I122/I$166),+I122/I$166,0)</f>
        <v>0</v>
      </c>
      <c r="J123" s="38"/>
      <c r="K123" s="48">
        <f>IF(ISNUMBER(+K122/K$166),+K122/K$166,0)</f>
        <v>0</v>
      </c>
      <c r="L123" s="38"/>
      <c r="M123" s="48">
        <f>IF(ISNUMBER(+M122/M$166),+M122/M$166,0)</f>
        <v>0</v>
      </c>
      <c r="N123" s="38"/>
      <c r="O123" s="48">
        <f>IF(ISNUMBER(+O122/O$166),+O122/O$166,0)</f>
        <v>0</v>
      </c>
      <c r="P123" s="38"/>
      <c r="Q123" s="48">
        <f>IF(ISNUMBER(+Q122/Q$166),+Q122/Q$166,0)</f>
        <v>0</v>
      </c>
      <c r="R123" s="38"/>
      <c r="S123" s="48">
        <f>IF(ISNUMBER(+S122/S$166),+S122/S$166,0)</f>
        <v>0</v>
      </c>
      <c r="T123" s="38"/>
      <c r="U123" s="48">
        <f>IF(ISNUMBER(+U122/U$166),+U122/U$166,0)</f>
        <v>0</v>
      </c>
      <c r="V123" s="38"/>
      <c r="W123" s="48">
        <f>IF(ISNUMBER(+W122/W$166),+W122/W$166,0)</f>
        <v>0</v>
      </c>
      <c r="X123" s="38"/>
      <c r="Y123" s="48">
        <f>IF(ISNUMBER(+Y122/Y$166),+Y122/Y$166,0)</f>
        <v>0</v>
      </c>
      <c r="Z123" s="38"/>
      <c r="AA123" s="48">
        <f>IF(ISNUMBER(+AA122/AA$166),+AA122/AA$166,0)</f>
        <v>0</v>
      </c>
      <c r="AB123" s="38"/>
      <c r="AC123" s="48">
        <f>IF(ISNUMBER(+AC122/AC$166),+AC122/AC$166,0)</f>
        <v>0</v>
      </c>
      <c r="AD123" s="38"/>
      <c r="AE123" s="48">
        <f>IF(ISNUMBER(+AE122/AE$166),+AE122/AE$166,0)</f>
        <v>0</v>
      </c>
      <c r="AF123" s="38"/>
      <c r="AG123" s="48">
        <f>IF(ISNUMBER(+AG122/AG$166),+AG122/AG$166,0)</f>
        <v>0</v>
      </c>
      <c r="AH123" s="38"/>
      <c r="AI123" s="48">
        <f>IF(ISNUMBER(+AI122/AI$166),+AI122/AI$166,0)</f>
        <v>0</v>
      </c>
      <c r="AJ123" s="38"/>
      <c r="AK123" s="48">
        <f>IF(ISNUMBER(+AK122/AK$166),+AK122/AK$166,0)</f>
        <v>0</v>
      </c>
      <c r="AL123" s="38"/>
      <c r="AM123" s="48">
        <f>IF(ISNUMBER(+AM122/AM$166),+AM122/AM$166,0)</f>
        <v>0</v>
      </c>
      <c r="AN123" s="38"/>
      <c r="AO123" s="48">
        <f>IF(ISNUMBER(+AO122/AO$166),+AO122/AO$166,0)</f>
        <v>0</v>
      </c>
      <c r="AP123" s="39"/>
    </row>
    <row r="124" spans="2:42" collapsed="1" x14ac:dyDescent="0.2">
      <c r="B124" s="56"/>
      <c r="C124" s="52" t="s">
        <v>20</v>
      </c>
      <c r="D124" s="57"/>
      <c r="E124" s="58"/>
      <c r="F124" s="58"/>
      <c r="G124" s="58"/>
      <c r="H124" s="49"/>
      <c r="I124" s="49"/>
      <c r="J124" s="32">
        <f t="shared" si="262"/>
        <v>0</v>
      </c>
      <c r="K124" s="49"/>
      <c r="L124" s="32">
        <f t="shared" si="263"/>
        <v>0</v>
      </c>
      <c r="M124" s="49"/>
      <c r="N124" s="32">
        <f t="shared" si="263"/>
        <v>0</v>
      </c>
      <c r="O124" s="49"/>
      <c r="P124" s="32">
        <f t="shared" si="263"/>
        <v>0</v>
      </c>
      <c r="Q124" s="49"/>
      <c r="R124" s="32">
        <f t="shared" si="263"/>
        <v>0</v>
      </c>
      <c r="S124" s="49"/>
      <c r="T124" s="32">
        <f t="shared" si="263"/>
        <v>0</v>
      </c>
      <c r="U124" s="49"/>
      <c r="V124" s="32">
        <f t="shared" si="310"/>
        <v>0</v>
      </c>
      <c r="W124" s="49"/>
      <c r="X124" s="32">
        <f t="shared" ref="X124" si="541">IF(ISNUMBER(+W124/U124-1),+W124/U124-1,0)</f>
        <v>0</v>
      </c>
      <c r="Y124" s="49"/>
      <c r="Z124" s="32">
        <f t="shared" ref="Z124" si="542">IF(ISNUMBER(+Y124/W124-1),+Y124/W124-1,0)</f>
        <v>0</v>
      </c>
      <c r="AA124" s="49"/>
      <c r="AB124" s="32">
        <f t="shared" ref="AB124" si="543">IF(ISNUMBER(+AA124/Y124-1),+AA124/Y124-1,0)</f>
        <v>0</v>
      </c>
      <c r="AC124" s="49"/>
      <c r="AD124" s="32">
        <f t="shared" ref="AD124" si="544">IF(ISNUMBER(+AC124/AA124-1),+AC124/AA124-1,0)</f>
        <v>0</v>
      </c>
      <c r="AE124" s="49"/>
      <c r="AF124" s="32">
        <f t="shared" ref="AF124" si="545">IF(ISNUMBER(+AE124/AC124-1),+AE124/AC124-1,0)</f>
        <v>0</v>
      </c>
      <c r="AG124" s="49"/>
      <c r="AH124" s="32">
        <f t="shared" ref="AH124" si="546">IF(ISNUMBER(+AG124/AE124-1),+AG124/AE124-1,0)</f>
        <v>0</v>
      </c>
      <c r="AI124" s="49"/>
      <c r="AJ124" s="32">
        <f t="shared" ref="AJ124" si="547">IF(ISNUMBER(+AI124/AG124-1),+AI124/AG124-1,0)</f>
        <v>0</v>
      </c>
      <c r="AK124" s="49"/>
      <c r="AL124" s="32">
        <f t="shared" ref="AL124" si="548">IF(ISNUMBER(+AK124/AI124-1),+AK124/AI124-1,0)</f>
        <v>0</v>
      </c>
      <c r="AM124" s="49"/>
      <c r="AN124" s="32">
        <f t="shared" ref="AN124" si="549">IF(ISNUMBER(+AM124/AK124-1),+AM124/AK124-1,0)</f>
        <v>0</v>
      </c>
      <c r="AO124" s="49"/>
      <c r="AP124" s="36">
        <f t="shared" ref="AP124" si="550">IF(ISNUMBER(+AO124/AM124-1),+AO124/AM124-1,0)</f>
        <v>0</v>
      </c>
    </row>
    <row r="125" spans="2:42" s="26" customFormat="1" ht="11.25" hidden="1" outlineLevel="1" x14ac:dyDescent="0.2">
      <c r="B125" s="42"/>
      <c r="C125" s="43"/>
      <c r="D125" s="44"/>
      <c r="E125" s="45" t="s">
        <v>140</v>
      </c>
      <c r="F125" s="46"/>
      <c r="G125" s="46"/>
      <c r="H125" s="47">
        <f>IF(ISNUMBER(+H124/H$166),+H124/H$166,0)</f>
        <v>0</v>
      </c>
      <c r="I125" s="48">
        <f>IF(ISNUMBER(+I124/I$166),+I124/I$166,0)</f>
        <v>0</v>
      </c>
      <c r="J125" s="38"/>
      <c r="K125" s="48">
        <f>IF(ISNUMBER(+K124/K$166),+K124/K$166,0)</f>
        <v>0</v>
      </c>
      <c r="L125" s="38"/>
      <c r="M125" s="48">
        <f>IF(ISNUMBER(+M124/M$166),+M124/M$166,0)</f>
        <v>0</v>
      </c>
      <c r="N125" s="38"/>
      <c r="O125" s="48">
        <f>IF(ISNUMBER(+O124/O$166),+O124/O$166,0)</f>
        <v>0</v>
      </c>
      <c r="P125" s="38"/>
      <c r="Q125" s="48">
        <f>IF(ISNUMBER(+Q124/Q$166),+Q124/Q$166,0)</f>
        <v>0</v>
      </c>
      <c r="R125" s="38"/>
      <c r="S125" s="48">
        <f>IF(ISNUMBER(+S124/S$166),+S124/S$166,0)</f>
        <v>0</v>
      </c>
      <c r="T125" s="38"/>
      <c r="U125" s="48">
        <f>IF(ISNUMBER(+U124/U$166),+U124/U$166,0)</f>
        <v>0</v>
      </c>
      <c r="V125" s="38"/>
      <c r="W125" s="48">
        <f>IF(ISNUMBER(+W124/W$166),+W124/W$166,0)</f>
        <v>0</v>
      </c>
      <c r="X125" s="38"/>
      <c r="Y125" s="48">
        <f>IF(ISNUMBER(+Y124/Y$166),+Y124/Y$166,0)</f>
        <v>0</v>
      </c>
      <c r="Z125" s="38"/>
      <c r="AA125" s="48">
        <f>IF(ISNUMBER(+AA124/AA$166),+AA124/AA$166,0)</f>
        <v>0</v>
      </c>
      <c r="AB125" s="38"/>
      <c r="AC125" s="48">
        <f>IF(ISNUMBER(+AC124/AC$166),+AC124/AC$166,0)</f>
        <v>0</v>
      </c>
      <c r="AD125" s="38"/>
      <c r="AE125" s="48">
        <f>IF(ISNUMBER(+AE124/AE$166),+AE124/AE$166,0)</f>
        <v>0</v>
      </c>
      <c r="AF125" s="38"/>
      <c r="AG125" s="48">
        <f>IF(ISNUMBER(+AG124/AG$166),+AG124/AG$166,0)</f>
        <v>0</v>
      </c>
      <c r="AH125" s="38"/>
      <c r="AI125" s="48">
        <f>IF(ISNUMBER(+AI124/AI$166),+AI124/AI$166,0)</f>
        <v>0</v>
      </c>
      <c r="AJ125" s="38"/>
      <c r="AK125" s="48">
        <f>IF(ISNUMBER(+AK124/AK$166),+AK124/AK$166,0)</f>
        <v>0</v>
      </c>
      <c r="AL125" s="38"/>
      <c r="AM125" s="48">
        <f>IF(ISNUMBER(+AM124/AM$166),+AM124/AM$166,0)</f>
        <v>0</v>
      </c>
      <c r="AN125" s="38"/>
      <c r="AO125" s="48">
        <f>IF(ISNUMBER(+AO124/AO$166),+AO124/AO$166,0)</f>
        <v>0</v>
      </c>
      <c r="AP125" s="39"/>
    </row>
    <row r="126" spans="2:42" collapsed="1" x14ac:dyDescent="0.2">
      <c r="B126" s="56"/>
      <c r="C126" s="52" t="s">
        <v>21</v>
      </c>
      <c r="D126" s="57"/>
      <c r="E126" s="58"/>
      <c r="F126" s="58"/>
      <c r="G126" s="58"/>
      <c r="H126" s="49"/>
      <c r="I126" s="49"/>
      <c r="J126" s="32">
        <f t="shared" si="262"/>
        <v>0</v>
      </c>
      <c r="K126" s="49"/>
      <c r="L126" s="32">
        <f t="shared" si="263"/>
        <v>0</v>
      </c>
      <c r="M126" s="49"/>
      <c r="N126" s="32">
        <f t="shared" si="263"/>
        <v>0</v>
      </c>
      <c r="O126" s="49"/>
      <c r="P126" s="32">
        <f t="shared" si="263"/>
        <v>0</v>
      </c>
      <c r="Q126" s="49"/>
      <c r="R126" s="32">
        <f t="shared" si="263"/>
        <v>0</v>
      </c>
      <c r="S126" s="49"/>
      <c r="T126" s="32">
        <f t="shared" si="263"/>
        <v>0</v>
      </c>
      <c r="U126" s="49"/>
      <c r="V126" s="32">
        <f t="shared" si="310"/>
        <v>0</v>
      </c>
      <c r="W126" s="49"/>
      <c r="X126" s="32">
        <f t="shared" ref="X126" si="551">IF(ISNUMBER(+W126/U126-1),+W126/U126-1,0)</f>
        <v>0</v>
      </c>
      <c r="Y126" s="49"/>
      <c r="Z126" s="32">
        <f t="shared" ref="Z126" si="552">IF(ISNUMBER(+Y126/W126-1),+Y126/W126-1,0)</f>
        <v>0</v>
      </c>
      <c r="AA126" s="49"/>
      <c r="AB126" s="32">
        <f t="shared" ref="AB126" si="553">IF(ISNUMBER(+AA126/Y126-1),+AA126/Y126-1,0)</f>
        <v>0</v>
      </c>
      <c r="AC126" s="49"/>
      <c r="AD126" s="32">
        <f t="shared" ref="AD126" si="554">IF(ISNUMBER(+AC126/AA126-1),+AC126/AA126-1,0)</f>
        <v>0</v>
      </c>
      <c r="AE126" s="49"/>
      <c r="AF126" s="32">
        <f t="shared" ref="AF126" si="555">IF(ISNUMBER(+AE126/AC126-1),+AE126/AC126-1,0)</f>
        <v>0</v>
      </c>
      <c r="AG126" s="49"/>
      <c r="AH126" s="32">
        <f t="shared" ref="AH126" si="556">IF(ISNUMBER(+AG126/AE126-1),+AG126/AE126-1,0)</f>
        <v>0</v>
      </c>
      <c r="AI126" s="49"/>
      <c r="AJ126" s="32">
        <f t="shared" ref="AJ126" si="557">IF(ISNUMBER(+AI126/AG126-1),+AI126/AG126-1,0)</f>
        <v>0</v>
      </c>
      <c r="AK126" s="49"/>
      <c r="AL126" s="32">
        <f t="shared" ref="AL126" si="558">IF(ISNUMBER(+AK126/AI126-1),+AK126/AI126-1,0)</f>
        <v>0</v>
      </c>
      <c r="AM126" s="49"/>
      <c r="AN126" s="32">
        <f t="shared" ref="AN126" si="559">IF(ISNUMBER(+AM126/AK126-1),+AM126/AK126-1,0)</f>
        <v>0</v>
      </c>
      <c r="AO126" s="49"/>
      <c r="AP126" s="36">
        <f t="shared" ref="AP126" si="560">IF(ISNUMBER(+AO126/AM126-1),+AO126/AM126-1,0)</f>
        <v>0</v>
      </c>
    </row>
    <row r="127" spans="2:42" s="26" customFormat="1" ht="11.25" hidden="1" outlineLevel="1" x14ac:dyDescent="0.2">
      <c r="B127" s="42"/>
      <c r="C127" s="43"/>
      <c r="D127" s="44"/>
      <c r="E127" s="45" t="s">
        <v>140</v>
      </c>
      <c r="F127" s="46"/>
      <c r="G127" s="46"/>
      <c r="H127" s="47">
        <f>IF(ISNUMBER(+H126/H$166),+H126/H$166,0)</f>
        <v>0</v>
      </c>
      <c r="I127" s="48">
        <f>IF(ISNUMBER(+I126/I$166),+I126/I$166,0)</f>
        <v>0</v>
      </c>
      <c r="J127" s="38"/>
      <c r="K127" s="48">
        <f>IF(ISNUMBER(+K126/K$166),+K126/K$166,0)</f>
        <v>0</v>
      </c>
      <c r="L127" s="38"/>
      <c r="M127" s="48">
        <f>IF(ISNUMBER(+M126/M$166),+M126/M$166,0)</f>
        <v>0</v>
      </c>
      <c r="N127" s="38"/>
      <c r="O127" s="48">
        <f>IF(ISNUMBER(+O126/O$166),+O126/O$166,0)</f>
        <v>0</v>
      </c>
      <c r="P127" s="38"/>
      <c r="Q127" s="48">
        <f>IF(ISNUMBER(+Q126/Q$166),+Q126/Q$166,0)</f>
        <v>0</v>
      </c>
      <c r="R127" s="38"/>
      <c r="S127" s="48">
        <f>IF(ISNUMBER(+S126/S$166),+S126/S$166,0)</f>
        <v>0</v>
      </c>
      <c r="T127" s="38"/>
      <c r="U127" s="48">
        <f>IF(ISNUMBER(+U126/U$166),+U126/U$166,0)</f>
        <v>0</v>
      </c>
      <c r="V127" s="38"/>
      <c r="W127" s="48">
        <f>IF(ISNUMBER(+W126/W$166),+W126/W$166,0)</f>
        <v>0</v>
      </c>
      <c r="X127" s="38"/>
      <c r="Y127" s="48">
        <f>IF(ISNUMBER(+Y126/Y$166),+Y126/Y$166,0)</f>
        <v>0</v>
      </c>
      <c r="Z127" s="38"/>
      <c r="AA127" s="48">
        <f>IF(ISNUMBER(+AA126/AA$166),+AA126/AA$166,0)</f>
        <v>0</v>
      </c>
      <c r="AB127" s="38"/>
      <c r="AC127" s="48">
        <f>IF(ISNUMBER(+AC126/AC$166),+AC126/AC$166,0)</f>
        <v>0</v>
      </c>
      <c r="AD127" s="38"/>
      <c r="AE127" s="48">
        <f>IF(ISNUMBER(+AE126/AE$166),+AE126/AE$166,0)</f>
        <v>0</v>
      </c>
      <c r="AF127" s="38"/>
      <c r="AG127" s="48">
        <f>IF(ISNUMBER(+AG126/AG$166),+AG126/AG$166,0)</f>
        <v>0</v>
      </c>
      <c r="AH127" s="38"/>
      <c r="AI127" s="48">
        <f>IF(ISNUMBER(+AI126/AI$166),+AI126/AI$166,0)</f>
        <v>0</v>
      </c>
      <c r="AJ127" s="38"/>
      <c r="AK127" s="48">
        <f>IF(ISNUMBER(+AK126/AK$166),+AK126/AK$166,0)</f>
        <v>0</v>
      </c>
      <c r="AL127" s="38"/>
      <c r="AM127" s="48">
        <f>IF(ISNUMBER(+AM126/AM$166),+AM126/AM$166,0)</f>
        <v>0</v>
      </c>
      <c r="AN127" s="38"/>
      <c r="AO127" s="48">
        <f>IF(ISNUMBER(+AO126/AO$166),+AO126/AO$166,0)</f>
        <v>0</v>
      </c>
      <c r="AP127" s="39"/>
    </row>
    <row r="128" spans="2:42" s="87" customFormat="1" ht="15.75" customHeight="1" collapsed="1" x14ac:dyDescent="0.25">
      <c r="B128" s="98" t="s">
        <v>22</v>
      </c>
      <c r="C128" s="99"/>
      <c r="D128" s="100"/>
      <c r="E128" s="101"/>
      <c r="F128" s="101"/>
      <c r="G128" s="101"/>
      <c r="H128" s="102">
        <f>+H130+H132+H134+H156+H158+H164</f>
        <v>0</v>
      </c>
      <c r="I128" s="102">
        <f>+I130+I132+I134+I156+I158+I164</f>
        <v>0</v>
      </c>
      <c r="J128" s="103">
        <f t="shared" si="262"/>
        <v>0</v>
      </c>
      <c r="K128" s="102">
        <f>+K130+K132+K134+K156+K158+K164</f>
        <v>0</v>
      </c>
      <c r="L128" s="103">
        <f t="shared" si="263"/>
        <v>0</v>
      </c>
      <c r="M128" s="102">
        <f>+M130+M132+M134+M156+M158+M164</f>
        <v>0</v>
      </c>
      <c r="N128" s="103">
        <f t="shared" si="263"/>
        <v>0</v>
      </c>
      <c r="O128" s="102">
        <f>+O130+O132+O134+O156+O158+O164</f>
        <v>0</v>
      </c>
      <c r="P128" s="103">
        <f t="shared" si="263"/>
        <v>0</v>
      </c>
      <c r="Q128" s="102">
        <f>+Q130+Q132+Q134+Q156+Q158+Q164</f>
        <v>0</v>
      </c>
      <c r="R128" s="103">
        <f t="shared" si="263"/>
        <v>0</v>
      </c>
      <c r="S128" s="102">
        <f>+S130+S132+S134+S156+S158+S164</f>
        <v>0</v>
      </c>
      <c r="T128" s="103">
        <f t="shared" si="263"/>
        <v>0</v>
      </c>
      <c r="U128" s="102">
        <f>+U130+U132+U134+U156+U158+U164</f>
        <v>0</v>
      </c>
      <c r="V128" s="103">
        <f t="shared" si="310"/>
        <v>0</v>
      </c>
      <c r="W128" s="102">
        <f>+W130+W132+W134+W156+W158+W164</f>
        <v>0</v>
      </c>
      <c r="X128" s="103">
        <f t="shared" ref="X128" si="561">IF(ISNUMBER(+W128/U128-1),+W128/U128-1,0)</f>
        <v>0</v>
      </c>
      <c r="Y128" s="102">
        <f>+Y130+Y132+Y134+Y156+Y158+Y164</f>
        <v>0</v>
      </c>
      <c r="Z128" s="103">
        <f t="shared" ref="Z128" si="562">IF(ISNUMBER(+Y128/W128-1),+Y128/W128-1,0)</f>
        <v>0</v>
      </c>
      <c r="AA128" s="102">
        <f>+AA130+AA132+AA134+AA156+AA158+AA164</f>
        <v>0</v>
      </c>
      <c r="AB128" s="103">
        <f t="shared" ref="AB128" si="563">IF(ISNUMBER(+AA128/Y128-1),+AA128/Y128-1,0)</f>
        <v>0</v>
      </c>
      <c r="AC128" s="102">
        <f>+AC130+AC132+AC134+AC156+AC158+AC164</f>
        <v>0</v>
      </c>
      <c r="AD128" s="103">
        <f t="shared" ref="AD128" si="564">IF(ISNUMBER(+AC128/AA128-1),+AC128/AA128-1,0)</f>
        <v>0</v>
      </c>
      <c r="AE128" s="102">
        <f>+AE130+AE132+AE134+AE156+AE158+AE164</f>
        <v>0</v>
      </c>
      <c r="AF128" s="103">
        <f t="shared" ref="AF128" si="565">IF(ISNUMBER(+AE128/AC128-1),+AE128/AC128-1,0)</f>
        <v>0</v>
      </c>
      <c r="AG128" s="102">
        <f>+AG130+AG132+AG134+AG156+AG158+AG164</f>
        <v>0</v>
      </c>
      <c r="AH128" s="103">
        <f t="shared" ref="AH128" si="566">IF(ISNUMBER(+AG128/AE128-1),+AG128/AE128-1,0)</f>
        <v>0</v>
      </c>
      <c r="AI128" s="102">
        <f>+AI130+AI132+AI134+AI156+AI158+AI164</f>
        <v>0</v>
      </c>
      <c r="AJ128" s="103">
        <f t="shared" ref="AJ128" si="567">IF(ISNUMBER(+AI128/AG128-1),+AI128/AG128-1,0)</f>
        <v>0</v>
      </c>
      <c r="AK128" s="102">
        <f>+AK130+AK132+AK134+AK156+AK158+AK164</f>
        <v>0</v>
      </c>
      <c r="AL128" s="103">
        <f t="shared" ref="AL128" si="568">IF(ISNUMBER(+AK128/AI128-1),+AK128/AI128-1,0)</f>
        <v>0</v>
      </c>
      <c r="AM128" s="102">
        <f>+AM130+AM132+AM134+AM156+AM158+AM164</f>
        <v>0</v>
      </c>
      <c r="AN128" s="103">
        <f t="shared" ref="AN128" si="569">IF(ISNUMBER(+AM128/AK128-1),+AM128/AK128-1,0)</f>
        <v>0</v>
      </c>
      <c r="AO128" s="102">
        <f>+AO130+AO132+AO134+AO156+AO158+AO164</f>
        <v>0</v>
      </c>
      <c r="AP128" s="104">
        <f t="shared" ref="AP128" si="570">IF(ISNUMBER(+AO128/AM128-1),+AO128/AM128-1,0)</f>
        <v>0</v>
      </c>
    </row>
    <row r="129" spans="2:42" s="97" customFormat="1" ht="11.25" hidden="1" outlineLevel="1" x14ac:dyDescent="0.2">
      <c r="B129" s="88"/>
      <c r="C129" s="89"/>
      <c r="D129" s="90"/>
      <c r="E129" s="91" t="s">
        <v>140</v>
      </c>
      <c r="F129" s="92"/>
      <c r="G129" s="92"/>
      <c r="H129" s="93">
        <f>IF(ISNUMBER(+H128/H$166),+H128/H$166,0)</f>
        <v>0</v>
      </c>
      <c r="I129" s="94">
        <f>IF(ISNUMBER(+I128/I$166),+I128/I$166,0)</f>
        <v>0</v>
      </c>
      <c r="J129" s="95"/>
      <c r="K129" s="94">
        <f>IF(ISNUMBER(+K128/K$166),+K128/K$166,0)</f>
        <v>0</v>
      </c>
      <c r="L129" s="95"/>
      <c r="M129" s="94">
        <f>IF(ISNUMBER(+M128/M$166),+M128/M$166,0)</f>
        <v>0</v>
      </c>
      <c r="N129" s="95"/>
      <c r="O129" s="94">
        <f>IF(ISNUMBER(+O128/O$166),+O128/O$166,0)</f>
        <v>0</v>
      </c>
      <c r="P129" s="95"/>
      <c r="Q129" s="94">
        <f>IF(ISNUMBER(+Q128/Q$166),+Q128/Q$166,0)</f>
        <v>0</v>
      </c>
      <c r="R129" s="95"/>
      <c r="S129" s="94">
        <f>IF(ISNUMBER(+S128/S$166),+S128/S$166,0)</f>
        <v>0</v>
      </c>
      <c r="T129" s="95"/>
      <c r="U129" s="94">
        <f>IF(ISNUMBER(+U128/U$166),+U128/U$166,0)</f>
        <v>0</v>
      </c>
      <c r="V129" s="95"/>
      <c r="W129" s="94">
        <f>IF(ISNUMBER(+W128/W$166),+W128/W$166,0)</f>
        <v>0</v>
      </c>
      <c r="X129" s="95"/>
      <c r="Y129" s="94">
        <f>IF(ISNUMBER(+Y128/Y$166),+Y128/Y$166,0)</f>
        <v>0</v>
      </c>
      <c r="Z129" s="95"/>
      <c r="AA129" s="94">
        <f>IF(ISNUMBER(+AA128/AA$166),+AA128/AA$166,0)</f>
        <v>0</v>
      </c>
      <c r="AB129" s="95"/>
      <c r="AC129" s="94">
        <f>IF(ISNUMBER(+AC128/AC$166),+AC128/AC$166,0)</f>
        <v>0</v>
      </c>
      <c r="AD129" s="95"/>
      <c r="AE129" s="94">
        <f>IF(ISNUMBER(+AE128/AE$166),+AE128/AE$166,0)</f>
        <v>0</v>
      </c>
      <c r="AF129" s="95"/>
      <c r="AG129" s="94">
        <f>IF(ISNUMBER(+AG128/AG$166),+AG128/AG$166,0)</f>
        <v>0</v>
      </c>
      <c r="AH129" s="95"/>
      <c r="AI129" s="94">
        <f>IF(ISNUMBER(+AI128/AI$166),+AI128/AI$166,0)</f>
        <v>0</v>
      </c>
      <c r="AJ129" s="95"/>
      <c r="AK129" s="94">
        <f>IF(ISNUMBER(+AK128/AK$166),+AK128/AK$166,0)</f>
        <v>0</v>
      </c>
      <c r="AL129" s="95"/>
      <c r="AM129" s="94">
        <f>IF(ISNUMBER(+AM128/AM$166),+AM128/AM$166,0)</f>
        <v>0</v>
      </c>
      <c r="AN129" s="95"/>
      <c r="AO129" s="94">
        <f>IF(ISNUMBER(+AO128/AO$166),+AO128/AO$166,0)</f>
        <v>0</v>
      </c>
      <c r="AP129" s="96"/>
    </row>
    <row r="130" spans="2:42" collapsed="1" x14ac:dyDescent="0.2">
      <c r="B130" s="56"/>
      <c r="C130" s="52" t="s">
        <v>23</v>
      </c>
      <c r="D130" s="57"/>
      <c r="E130" s="58"/>
      <c r="F130" s="58"/>
      <c r="G130" s="58"/>
      <c r="H130" s="49"/>
      <c r="I130" s="49"/>
      <c r="J130" s="32">
        <f t="shared" si="262"/>
        <v>0</v>
      </c>
      <c r="K130" s="49"/>
      <c r="L130" s="32">
        <f t="shared" si="263"/>
        <v>0</v>
      </c>
      <c r="M130" s="49"/>
      <c r="N130" s="32">
        <f t="shared" si="263"/>
        <v>0</v>
      </c>
      <c r="O130" s="49"/>
      <c r="P130" s="32">
        <f t="shared" si="263"/>
        <v>0</v>
      </c>
      <c r="Q130" s="49"/>
      <c r="R130" s="32">
        <f t="shared" si="263"/>
        <v>0</v>
      </c>
      <c r="S130" s="49"/>
      <c r="T130" s="32">
        <f t="shared" si="263"/>
        <v>0</v>
      </c>
      <c r="U130" s="49"/>
      <c r="V130" s="32">
        <f t="shared" si="310"/>
        <v>0</v>
      </c>
      <c r="W130" s="49"/>
      <c r="X130" s="32">
        <f t="shared" ref="X130" si="571">IF(ISNUMBER(+W130/U130-1),+W130/U130-1,0)</f>
        <v>0</v>
      </c>
      <c r="Y130" s="49"/>
      <c r="Z130" s="32">
        <f t="shared" ref="Z130" si="572">IF(ISNUMBER(+Y130/W130-1),+Y130/W130-1,0)</f>
        <v>0</v>
      </c>
      <c r="AA130" s="49"/>
      <c r="AB130" s="32">
        <f t="shared" ref="AB130" si="573">IF(ISNUMBER(+AA130/Y130-1),+AA130/Y130-1,0)</f>
        <v>0</v>
      </c>
      <c r="AC130" s="49"/>
      <c r="AD130" s="32">
        <f t="shared" ref="AD130" si="574">IF(ISNUMBER(+AC130/AA130-1),+AC130/AA130-1,0)</f>
        <v>0</v>
      </c>
      <c r="AE130" s="49"/>
      <c r="AF130" s="32">
        <f t="shared" ref="AF130" si="575">IF(ISNUMBER(+AE130/AC130-1),+AE130/AC130-1,0)</f>
        <v>0</v>
      </c>
      <c r="AG130" s="49"/>
      <c r="AH130" s="32">
        <f t="shared" ref="AH130" si="576">IF(ISNUMBER(+AG130/AE130-1),+AG130/AE130-1,0)</f>
        <v>0</v>
      </c>
      <c r="AI130" s="49"/>
      <c r="AJ130" s="32">
        <f t="shared" ref="AJ130" si="577">IF(ISNUMBER(+AI130/AG130-1),+AI130/AG130-1,0)</f>
        <v>0</v>
      </c>
      <c r="AK130" s="49"/>
      <c r="AL130" s="32">
        <f t="shared" ref="AL130" si="578">IF(ISNUMBER(+AK130/AI130-1),+AK130/AI130-1,0)</f>
        <v>0</v>
      </c>
      <c r="AM130" s="49"/>
      <c r="AN130" s="32">
        <f t="shared" ref="AN130" si="579">IF(ISNUMBER(+AM130/AK130-1),+AM130/AK130-1,0)</f>
        <v>0</v>
      </c>
      <c r="AO130" s="49"/>
      <c r="AP130" s="36">
        <f t="shared" ref="AP130" si="580">IF(ISNUMBER(+AO130/AM130-1),+AO130/AM130-1,0)</f>
        <v>0</v>
      </c>
    </row>
    <row r="131" spans="2:42" s="26" customFormat="1" ht="11.25" hidden="1" outlineLevel="1" x14ac:dyDescent="0.2">
      <c r="B131" s="42"/>
      <c r="C131" s="43"/>
      <c r="D131" s="44"/>
      <c r="E131" s="45" t="s">
        <v>140</v>
      </c>
      <c r="F131" s="46"/>
      <c r="G131" s="46"/>
      <c r="H131" s="47">
        <f>IF(ISNUMBER(+H130/H$166),+H130/H$166,0)</f>
        <v>0</v>
      </c>
      <c r="I131" s="48">
        <f>IF(ISNUMBER(+I130/I$166),+I130/I$166,0)</f>
        <v>0</v>
      </c>
      <c r="J131" s="38"/>
      <c r="K131" s="48">
        <f>IF(ISNUMBER(+K130/K$166),+K130/K$166,0)</f>
        <v>0</v>
      </c>
      <c r="L131" s="38"/>
      <c r="M131" s="48">
        <f>IF(ISNUMBER(+M130/M$166),+M130/M$166,0)</f>
        <v>0</v>
      </c>
      <c r="N131" s="38"/>
      <c r="O131" s="48">
        <f>IF(ISNUMBER(+O130/O$166),+O130/O$166,0)</f>
        <v>0</v>
      </c>
      <c r="P131" s="38"/>
      <c r="Q131" s="48">
        <f>IF(ISNUMBER(+Q130/Q$166),+Q130/Q$166,0)</f>
        <v>0</v>
      </c>
      <c r="R131" s="38"/>
      <c r="S131" s="48">
        <f>IF(ISNUMBER(+S130/S$166),+S130/S$166,0)</f>
        <v>0</v>
      </c>
      <c r="T131" s="38"/>
      <c r="U131" s="48">
        <f>IF(ISNUMBER(+U130/U$166),+U130/U$166,0)</f>
        <v>0</v>
      </c>
      <c r="V131" s="38"/>
      <c r="W131" s="48">
        <f>IF(ISNUMBER(+W130/W$166),+W130/W$166,0)</f>
        <v>0</v>
      </c>
      <c r="X131" s="38"/>
      <c r="Y131" s="48">
        <f>IF(ISNUMBER(+Y130/Y$166),+Y130/Y$166,0)</f>
        <v>0</v>
      </c>
      <c r="Z131" s="38"/>
      <c r="AA131" s="48">
        <f>IF(ISNUMBER(+AA130/AA$166),+AA130/AA$166,0)</f>
        <v>0</v>
      </c>
      <c r="AB131" s="38"/>
      <c r="AC131" s="48">
        <f>IF(ISNUMBER(+AC130/AC$166),+AC130/AC$166,0)</f>
        <v>0</v>
      </c>
      <c r="AD131" s="38"/>
      <c r="AE131" s="48">
        <f>IF(ISNUMBER(+AE130/AE$166),+AE130/AE$166,0)</f>
        <v>0</v>
      </c>
      <c r="AF131" s="38"/>
      <c r="AG131" s="48">
        <f>IF(ISNUMBER(+AG130/AG$166),+AG130/AG$166,0)</f>
        <v>0</v>
      </c>
      <c r="AH131" s="38"/>
      <c r="AI131" s="48">
        <f>IF(ISNUMBER(+AI130/AI$166),+AI130/AI$166,0)</f>
        <v>0</v>
      </c>
      <c r="AJ131" s="38"/>
      <c r="AK131" s="48">
        <f>IF(ISNUMBER(+AK130/AK$166),+AK130/AK$166,0)</f>
        <v>0</v>
      </c>
      <c r="AL131" s="38"/>
      <c r="AM131" s="48">
        <f>IF(ISNUMBER(+AM130/AM$166),+AM130/AM$166,0)</f>
        <v>0</v>
      </c>
      <c r="AN131" s="38"/>
      <c r="AO131" s="48">
        <f>IF(ISNUMBER(+AO130/AO$166),+AO130/AO$166,0)</f>
        <v>0</v>
      </c>
      <c r="AP131" s="39"/>
    </row>
    <row r="132" spans="2:42" collapsed="1" x14ac:dyDescent="0.2">
      <c r="B132" s="56"/>
      <c r="C132" s="52" t="s">
        <v>24</v>
      </c>
      <c r="D132" s="57"/>
      <c r="E132" s="58"/>
      <c r="F132" s="58"/>
      <c r="G132" s="58"/>
      <c r="H132" s="49"/>
      <c r="I132" s="49"/>
      <c r="J132" s="32">
        <f t="shared" si="262"/>
        <v>0</v>
      </c>
      <c r="K132" s="49"/>
      <c r="L132" s="32">
        <f t="shared" si="263"/>
        <v>0</v>
      </c>
      <c r="M132" s="49"/>
      <c r="N132" s="32">
        <f t="shared" si="263"/>
        <v>0</v>
      </c>
      <c r="O132" s="49"/>
      <c r="P132" s="32">
        <f t="shared" si="263"/>
        <v>0</v>
      </c>
      <c r="Q132" s="49"/>
      <c r="R132" s="32">
        <f t="shared" si="263"/>
        <v>0</v>
      </c>
      <c r="S132" s="49"/>
      <c r="T132" s="32">
        <f t="shared" si="263"/>
        <v>0</v>
      </c>
      <c r="U132" s="49"/>
      <c r="V132" s="32">
        <f t="shared" si="310"/>
        <v>0</v>
      </c>
      <c r="W132" s="49"/>
      <c r="X132" s="32">
        <f t="shared" ref="X132" si="581">IF(ISNUMBER(+W132/U132-1),+W132/U132-1,0)</f>
        <v>0</v>
      </c>
      <c r="Y132" s="49"/>
      <c r="Z132" s="32">
        <f t="shared" ref="Z132" si="582">IF(ISNUMBER(+Y132/W132-1),+Y132/W132-1,0)</f>
        <v>0</v>
      </c>
      <c r="AA132" s="49"/>
      <c r="AB132" s="32">
        <f t="shared" ref="AB132" si="583">IF(ISNUMBER(+AA132/Y132-1),+AA132/Y132-1,0)</f>
        <v>0</v>
      </c>
      <c r="AC132" s="49"/>
      <c r="AD132" s="32">
        <f t="shared" ref="AD132" si="584">IF(ISNUMBER(+AC132/AA132-1),+AC132/AA132-1,0)</f>
        <v>0</v>
      </c>
      <c r="AE132" s="49"/>
      <c r="AF132" s="32">
        <f t="shared" ref="AF132" si="585">IF(ISNUMBER(+AE132/AC132-1),+AE132/AC132-1,0)</f>
        <v>0</v>
      </c>
      <c r="AG132" s="49"/>
      <c r="AH132" s="32">
        <f t="shared" ref="AH132" si="586">IF(ISNUMBER(+AG132/AE132-1),+AG132/AE132-1,0)</f>
        <v>0</v>
      </c>
      <c r="AI132" s="49"/>
      <c r="AJ132" s="32">
        <f t="shared" ref="AJ132" si="587">IF(ISNUMBER(+AI132/AG132-1),+AI132/AG132-1,0)</f>
        <v>0</v>
      </c>
      <c r="AK132" s="49"/>
      <c r="AL132" s="32">
        <f t="shared" ref="AL132" si="588">IF(ISNUMBER(+AK132/AI132-1),+AK132/AI132-1,0)</f>
        <v>0</v>
      </c>
      <c r="AM132" s="49"/>
      <c r="AN132" s="32">
        <f t="shared" ref="AN132" si="589">IF(ISNUMBER(+AM132/AK132-1),+AM132/AK132-1,0)</f>
        <v>0</v>
      </c>
      <c r="AO132" s="49"/>
      <c r="AP132" s="36">
        <f t="shared" ref="AP132" si="590">IF(ISNUMBER(+AO132/AM132-1),+AO132/AM132-1,0)</f>
        <v>0</v>
      </c>
    </row>
    <row r="133" spans="2:42" s="26" customFormat="1" ht="11.25" hidden="1" outlineLevel="1" x14ac:dyDescent="0.2">
      <c r="B133" s="42"/>
      <c r="C133" s="43"/>
      <c r="D133" s="44"/>
      <c r="E133" s="45" t="s">
        <v>140</v>
      </c>
      <c r="F133" s="46"/>
      <c r="G133" s="46"/>
      <c r="H133" s="47">
        <f>IF(ISNUMBER(+H132/H$166),+H132/H$166,0)</f>
        <v>0</v>
      </c>
      <c r="I133" s="48">
        <f>IF(ISNUMBER(+I132/I$166),+I132/I$166,0)</f>
        <v>0</v>
      </c>
      <c r="J133" s="38"/>
      <c r="K133" s="48">
        <f>IF(ISNUMBER(+K132/K$166),+K132/K$166,0)</f>
        <v>0</v>
      </c>
      <c r="L133" s="38"/>
      <c r="M133" s="48">
        <f>IF(ISNUMBER(+M132/M$166),+M132/M$166,0)</f>
        <v>0</v>
      </c>
      <c r="N133" s="38"/>
      <c r="O133" s="48">
        <f>IF(ISNUMBER(+O132/O$166),+O132/O$166,0)</f>
        <v>0</v>
      </c>
      <c r="P133" s="38"/>
      <c r="Q133" s="48">
        <f>IF(ISNUMBER(+Q132/Q$166),+Q132/Q$166,0)</f>
        <v>0</v>
      </c>
      <c r="R133" s="38"/>
      <c r="S133" s="48">
        <f>IF(ISNUMBER(+S132/S$166),+S132/S$166,0)</f>
        <v>0</v>
      </c>
      <c r="T133" s="38"/>
      <c r="U133" s="48">
        <f>IF(ISNUMBER(+U132/U$166),+U132/U$166,0)</f>
        <v>0</v>
      </c>
      <c r="V133" s="38"/>
      <c r="W133" s="48">
        <f>IF(ISNUMBER(+W132/W$166),+W132/W$166,0)</f>
        <v>0</v>
      </c>
      <c r="X133" s="38"/>
      <c r="Y133" s="48">
        <f>IF(ISNUMBER(+Y132/Y$166),+Y132/Y$166,0)</f>
        <v>0</v>
      </c>
      <c r="Z133" s="38"/>
      <c r="AA133" s="48">
        <f>IF(ISNUMBER(+AA132/AA$166),+AA132/AA$166,0)</f>
        <v>0</v>
      </c>
      <c r="AB133" s="38"/>
      <c r="AC133" s="48">
        <f>IF(ISNUMBER(+AC132/AC$166),+AC132/AC$166,0)</f>
        <v>0</v>
      </c>
      <c r="AD133" s="38"/>
      <c r="AE133" s="48">
        <f>IF(ISNUMBER(+AE132/AE$166),+AE132/AE$166,0)</f>
        <v>0</v>
      </c>
      <c r="AF133" s="38"/>
      <c r="AG133" s="48">
        <f>IF(ISNUMBER(+AG132/AG$166),+AG132/AG$166,0)</f>
        <v>0</v>
      </c>
      <c r="AH133" s="38"/>
      <c r="AI133" s="48">
        <f>IF(ISNUMBER(+AI132/AI$166),+AI132/AI$166,0)</f>
        <v>0</v>
      </c>
      <c r="AJ133" s="38"/>
      <c r="AK133" s="48">
        <f>IF(ISNUMBER(+AK132/AK$166),+AK132/AK$166,0)</f>
        <v>0</v>
      </c>
      <c r="AL133" s="38"/>
      <c r="AM133" s="48">
        <f>IF(ISNUMBER(+AM132/AM$166),+AM132/AM$166,0)</f>
        <v>0</v>
      </c>
      <c r="AN133" s="38"/>
      <c r="AO133" s="48">
        <f>IF(ISNUMBER(+AO132/AO$166),+AO132/AO$166,0)</f>
        <v>0</v>
      </c>
      <c r="AP133" s="39"/>
    </row>
    <row r="134" spans="2:42" collapsed="1" x14ac:dyDescent="0.2">
      <c r="B134" s="180"/>
      <c r="C134" s="181" t="s">
        <v>25</v>
      </c>
      <c r="D134" s="182"/>
      <c r="E134" s="183"/>
      <c r="F134" s="183"/>
      <c r="G134" s="183"/>
      <c r="H134" s="196">
        <f>SUM(H136,H148,H150)</f>
        <v>0</v>
      </c>
      <c r="I134" s="196">
        <f>SUM(I136,I148,I150)</f>
        <v>0</v>
      </c>
      <c r="J134" s="184">
        <f t="shared" si="262"/>
        <v>0</v>
      </c>
      <c r="K134" s="196">
        <f>SUM(K136,K148,K150)</f>
        <v>0</v>
      </c>
      <c r="L134" s="184">
        <f t="shared" si="263"/>
        <v>0</v>
      </c>
      <c r="M134" s="196">
        <f>SUM(M136,M148,M150)</f>
        <v>0</v>
      </c>
      <c r="N134" s="184">
        <f t="shared" si="263"/>
        <v>0</v>
      </c>
      <c r="O134" s="196">
        <f>SUM(O136,O148,O150)</f>
        <v>0</v>
      </c>
      <c r="P134" s="184">
        <f t="shared" si="263"/>
        <v>0</v>
      </c>
      <c r="Q134" s="196">
        <f>SUM(Q136,Q148,Q150)</f>
        <v>0</v>
      </c>
      <c r="R134" s="184">
        <f t="shared" si="263"/>
        <v>0</v>
      </c>
      <c r="S134" s="196">
        <f>SUM(S136,S148,S150)</f>
        <v>0</v>
      </c>
      <c r="T134" s="184">
        <f t="shared" si="263"/>
        <v>0</v>
      </c>
      <c r="U134" s="196">
        <f>SUM(U136,U148,U150)</f>
        <v>0</v>
      </c>
      <c r="V134" s="184">
        <f t="shared" si="310"/>
        <v>0</v>
      </c>
      <c r="W134" s="196">
        <f>SUM(W136,W148,W150)</f>
        <v>0</v>
      </c>
      <c r="X134" s="184">
        <f t="shared" ref="X134" si="591">IF(ISNUMBER(+W134/U134-1),+W134/U134-1,0)</f>
        <v>0</v>
      </c>
      <c r="Y134" s="196">
        <f>SUM(Y136,Y148,Y150)</f>
        <v>0</v>
      </c>
      <c r="Z134" s="184">
        <f t="shared" ref="Z134" si="592">IF(ISNUMBER(+Y134/W134-1),+Y134/W134-1,0)</f>
        <v>0</v>
      </c>
      <c r="AA134" s="196">
        <f>SUM(AA136,AA148,AA150)</f>
        <v>0</v>
      </c>
      <c r="AB134" s="184">
        <f t="shared" ref="AB134" si="593">IF(ISNUMBER(+AA134/Y134-1),+AA134/Y134-1,0)</f>
        <v>0</v>
      </c>
      <c r="AC134" s="196">
        <f>SUM(AC136,AC148,AC150)</f>
        <v>0</v>
      </c>
      <c r="AD134" s="184">
        <f t="shared" ref="AD134" si="594">IF(ISNUMBER(+AC134/AA134-1),+AC134/AA134-1,0)</f>
        <v>0</v>
      </c>
      <c r="AE134" s="196">
        <f>SUM(AE136,AE148,AE150)</f>
        <v>0</v>
      </c>
      <c r="AF134" s="184">
        <f t="shared" ref="AF134" si="595">IF(ISNUMBER(+AE134/AC134-1),+AE134/AC134-1,0)</f>
        <v>0</v>
      </c>
      <c r="AG134" s="196">
        <f>SUM(AG136,AG148,AG150)</f>
        <v>0</v>
      </c>
      <c r="AH134" s="184">
        <f t="shared" ref="AH134" si="596">IF(ISNUMBER(+AG134/AE134-1),+AG134/AE134-1,0)</f>
        <v>0</v>
      </c>
      <c r="AI134" s="196">
        <f>SUM(AI136,AI148,AI150)</f>
        <v>0</v>
      </c>
      <c r="AJ134" s="184">
        <f t="shared" ref="AJ134" si="597">IF(ISNUMBER(+AI134/AG134-1),+AI134/AG134-1,0)</f>
        <v>0</v>
      </c>
      <c r="AK134" s="196">
        <f>SUM(AK136,AK148,AK150)</f>
        <v>0</v>
      </c>
      <c r="AL134" s="184">
        <f t="shared" ref="AL134" si="598">IF(ISNUMBER(+AK134/AI134-1),+AK134/AI134-1,0)</f>
        <v>0</v>
      </c>
      <c r="AM134" s="196">
        <f>SUM(AM136,AM148,AM150)</f>
        <v>0</v>
      </c>
      <c r="AN134" s="184">
        <f t="shared" ref="AN134" si="599">IF(ISNUMBER(+AM134/AK134-1),+AM134/AK134-1,0)</f>
        <v>0</v>
      </c>
      <c r="AO134" s="196">
        <f>SUM(AO136,AO148,AO150)</f>
        <v>0</v>
      </c>
      <c r="AP134" s="185">
        <f t="shared" ref="AP134" si="600">IF(ISNUMBER(+AO134/AM134-1),+AO134/AM134-1,0)</f>
        <v>0</v>
      </c>
    </row>
    <row r="135" spans="2:42" s="26" customFormat="1" ht="11.25" hidden="1" outlineLevel="1" x14ac:dyDescent="0.2">
      <c r="B135" s="186"/>
      <c r="C135" s="187"/>
      <c r="D135" s="188"/>
      <c r="E135" s="189" t="s">
        <v>140</v>
      </c>
      <c r="F135" s="190"/>
      <c r="G135" s="190"/>
      <c r="H135" s="191">
        <f>IF(ISNUMBER(+H134/H$166),+H134/H$166,0)</f>
        <v>0</v>
      </c>
      <c r="I135" s="192">
        <f>IF(ISNUMBER(+I134/I$166),+I134/I$166,0)</f>
        <v>0</v>
      </c>
      <c r="J135" s="193"/>
      <c r="K135" s="192">
        <f>IF(ISNUMBER(+K134/K$166),+K134/K$166,0)</f>
        <v>0</v>
      </c>
      <c r="L135" s="193"/>
      <c r="M135" s="192">
        <f>IF(ISNUMBER(+M134/M$166),+M134/M$166,0)</f>
        <v>0</v>
      </c>
      <c r="N135" s="193"/>
      <c r="O135" s="192">
        <f>IF(ISNUMBER(+O134/O$166),+O134/O$166,0)</f>
        <v>0</v>
      </c>
      <c r="P135" s="193"/>
      <c r="Q135" s="192">
        <f>IF(ISNUMBER(+Q134/Q$166),+Q134/Q$166,0)</f>
        <v>0</v>
      </c>
      <c r="R135" s="193"/>
      <c r="S135" s="192">
        <f>IF(ISNUMBER(+S134/S$166),+S134/S$166,0)</f>
        <v>0</v>
      </c>
      <c r="T135" s="193"/>
      <c r="U135" s="192">
        <f>IF(ISNUMBER(+U134/U$166),+U134/U$166,0)</f>
        <v>0</v>
      </c>
      <c r="V135" s="193"/>
      <c r="W135" s="192">
        <f>IF(ISNUMBER(+W134/W$166),+W134/W$166,0)</f>
        <v>0</v>
      </c>
      <c r="X135" s="193"/>
      <c r="Y135" s="192">
        <f>IF(ISNUMBER(+Y134/Y$166),+Y134/Y$166,0)</f>
        <v>0</v>
      </c>
      <c r="Z135" s="193"/>
      <c r="AA135" s="192">
        <f>IF(ISNUMBER(+AA134/AA$166),+AA134/AA$166,0)</f>
        <v>0</v>
      </c>
      <c r="AB135" s="193"/>
      <c r="AC135" s="192">
        <f>IF(ISNUMBER(+AC134/AC$166),+AC134/AC$166,0)</f>
        <v>0</v>
      </c>
      <c r="AD135" s="193"/>
      <c r="AE135" s="192">
        <f>IF(ISNUMBER(+AE134/AE$166),+AE134/AE$166,0)</f>
        <v>0</v>
      </c>
      <c r="AF135" s="193"/>
      <c r="AG135" s="192">
        <f>IF(ISNUMBER(+AG134/AG$166),+AG134/AG$166,0)</f>
        <v>0</v>
      </c>
      <c r="AH135" s="193"/>
      <c r="AI135" s="192">
        <f>IF(ISNUMBER(+AI134/AI$166),+AI134/AI$166,0)</f>
        <v>0</v>
      </c>
      <c r="AJ135" s="193"/>
      <c r="AK135" s="192">
        <f>IF(ISNUMBER(+AK134/AK$166),+AK134/AK$166,0)</f>
        <v>0</v>
      </c>
      <c r="AL135" s="193"/>
      <c r="AM135" s="192">
        <f>IF(ISNUMBER(+AM134/AM$166),+AM134/AM$166,0)</f>
        <v>0</v>
      </c>
      <c r="AN135" s="193"/>
      <c r="AO135" s="192">
        <f>IF(ISNUMBER(+AO134/AO$166),+AO134/AO$166,0)</f>
        <v>0</v>
      </c>
      <c r="AP135" s="194"/>
    </row>
    <row r="136" spans="2:42" collapsed="1" x14ac:dyDescent="0.2">
      <c r="B136" s="180"/>
      <c r="C136" s="183"/>
      <c r="D136" s="181" t="s">
        <v>39</v>
      </c>
      <c r="E136" s="183"/>
      <c r="F136" s="183"/>
      <c r="G136" s="183"/>
      <c r="H136" s="195">
        <f>+H138+H140+H142+H144+H146</f>
        <v>0</v>
      </c>
      <c r="I136" s="195">
        <f>+I138+I140+I142+I144+I146</f>
        <v>0</v>
      </c>
      <c r="J136" s="184">
        <f t="shared" si="262"/>
        <v>0</v>
      </c>
      <c r="K136" s="195">
        <f>+K138+K140+K142+K144+K146</f>
        <v>0</v>
      </c>
      <c r="L136" s="184">
        <f t="shared" si="263"/>
        <v>0</v>
      </c>
      <c r="M136" s="195">
        <f>+M138+M140+M142+M144+M146</f>
        <v>0</v>
      </c>
      <c r="N136" s="184">
        <f t="shared" si="263"/>
        <v>0</v>
      </c>
      <c r="O136" s="195">
        <f>+O138+O140+O142+O144+O146</f>
        <v>0</v>
      </c>
      <c r="P136" s="184">
        <f t="shared" si="263"/>
        <v>0</v>
      </c>
      <c r="Q136" s="195">
        <f>+Q138+Q140+Q142+Q144+Q146</f>
        <v>0</v>
      </c>
      <c r="R136" s="184">
        <f t="shared" si="263"/>
        <v>0</v>
      </c>
      <c r="S136" s="195">
        <f>+S138+S140+S142+S144+S146</f>
        <v>0</v>
      </c>
      <c r="T136" s="184">
        <f t="shared" si="263"/>
        <v>0</v>
      </c>
      <c r="U136" s="195">
        <f>+U138+U140+U142+U144+U146</f>
        <v>0</v>
      </c>
      <c r="V136" s="184">
        <f t="shared" si="310"/>
        <v>0</v>
      </c>
      <c r="W136" s="195">
        <f>+W138+W140+W142+W144+W146</f>
        <v>0</v>
      </c>
      <c r="X136" s="184">
        <f t="shared" ref="X136" si="601">IF(ISNUMBER(+W136/U136-1),+W136/U136-1,0)</f>
        <v>0</v>
      </c>
      <c r="Y136" s="195">
        <f>+Y138+Y140+Y142+Y144+Y146</f>
        <v>0</v>
      </c>
      <c r="Z136" s="184">
        <f t="shared" ref="Z136" si="602">IF(ISNUMBER(+Y136/W136-1),+Y136/W136-1,0)</f>
        <v>0</v>
      </c>
      <c r="AA136" s="195">
        <f>+AA138+AA140+AA142+AA144+AA146</f>
        <v>0</v>
      </c>
      <c r="AB136" s="184">
        <f t="shared" ref="AB136" si="603">IF(ISNUMBER(+AA136/Y136-1),+AA136/Y136-1,0)</f>
        <v>0</v>
      </c>
      <c r="AC136" s="195">
        <f>+AC138+AC140+AC142+AC144+AC146</f>
        <v>0</v>
      </c>
      <c r="AD136" s="184">
        <f t="shared" ref="AD136" si="604">IF(ISNUMBER(+AC136/AA136-1),+AC136/AA136-1,0)</f>
        <v>0</v>
      </c>
      <c r="AE136" s="195">
        <f>+AE138+AE140+AE142+AE144+AE146</f>
        <v>0</v>
      </c>
      <c r="AF136" s="184">
        <f t="shared" ref="AF136" si="605">IF(ISNUMBER(+AE136/AC136-1),+AE136/AC136-1,0)</f>
        <v>0</v>
      </c>
      <c r="AG136" s="195">
        <f>+AG138+AG140+AG142+AG144+AG146</f>
        <v>0</v>
      </c>
      <c r="AH136" s="184">
        <f t="shared" ref="AH136" si="606">IF(ISNUMBER(+AG136/AE136-1),+AG136/AE136-1,0)</f>
        <v>0</v>
      </c>
      <c r="AI136" s="195">
        <f>+AI138+AI140+AI142+AI144+AI146</f>
        <v>0</v>
      </c>
      <c r="AJ136" s="184">
        <f t="shared" ref="AJ136" si="607">IF(ISNUMBER(+AI136/AG136-1),+AI136/AG136-1,0)</f>
        <v>0</v>
      </c>
      <c r="AK136" s="195">
        <f>+AK138+AK140+AK142+AK144+AK146</f>
        <v>0</v>
      </c>
      <c r="AL136" s="184">
        <f t="shared" ref="AL136" si="608">IF(ISNUMBER(+AK136/AI136-1),+AK136/AI136-1,0)</f>
        <v>0</v>
      </c>
      <c r="AM136" s="195">
        <f>+AM138+AM140+AM142+AM144+AM146</f>
        <v>0</v>
      </c>
      <c r="AN136" s="184">
        <f t="shared" ref="AN136" si="609">IF(ISNUMBER(+AM136/AK136-1),+AM136/AK136-1,0)</f>
        <v>0</v>
      </c>
      <c r="AO136" s="195">
        <f>+AO138+AO140+AO142+AO144+AO146</f>
        <v>0</v>
      </c>
      <c r="AP136" s="185">
        <f t="shared" ref="AP136" si="610">IF(ISNUMBER(+AO136/AM136-1),+AO136/AM136-1,0)</f>
        <v>0</v>
      </c>
    </row>
    <row r="137" spans="2:42" s="26" customFormat="1" ht="11.25" hidden="1" outlineLevel="1" x14ac:dyDescent="0.2">
      <c r="B137" s="186"/>
      <c r="C137" s="187"/>
      <c r="D137" s="188"/>
      <c r="E137" s="189" t="s">
        <v>140</v>
      </c>
      <c r="F137" s="190"/>
      <c r="G137" s="190"/>
      <c r="H137" s="191">
        <f>IF(ISNUMBER(+H136/H$166),+H136/H$166,0)</f>
        <v>0</v>
      </c>
      <c r="I137" s="192">
        <f>IF(ISNUMBER(+I136/I$166),+I136/I$166,0)</f>
        <v>0</v>
      </c>
      <c r="J137" s="193"/>
      <c r="K137" s="192">
        <f>IF(ISNUMBER(+K136/K$166),+K136/K$166,0)</f>
        <v>0</v>
      </c>
      <c r="L137" s="193"/>
      <c r="M137" s="192">
        <f>IF(ISNUMBER(+M136/M$166),+M136/M$166,0)</f>
        <v>0</v>
      </c>
      <c r="N137" s="193"/>
      <c r="O137" s="192">
        <f>IF(ISNUMBER(+O136/O$166),+O136/O$166,0)</f>
        <v>0</v>
      </c>
      <c r="P137" s="193"/>
      <c r="Q137" s="192">
        <f>IF(ISNUMBER(+Q136/Q$166),+Q136/Q$166,0)</f>
        <v>0</v>
      </c>
      <c r="R137" s="193"/>
      <c r="S137" s="192">
        <f>IF(ISNUMBER(+S136/S$166),+S136/S$166,0)</f>
        <v>0</v>
      </c>
      <c r="T137" s="193"/>
      <c r="U137" s="192">
        <f>IF(ISNUMBER(+U136/U$166),+U136/U$166,0)</f>
        <v>0</v>
      </c>
      <c r="V137" s="193"/>
      <c r="W137" s="192">
        <f>IF(ISNUMBER(+W136/W$166),+W136/W$166,0)</f>
        <v>0</v>
      </c>
      <c r="X137" s="193"/>
      <c r="Y137" s="192">
        <f>IF(ISNUMBER(+Y136/Y$166),+Y136/Y$166,0)</f>
        <v>0</v>
      </c>
      <c r="Z137" s="193"/>
      <c r="AA137" s="192">
        <f>IF(ISNUMBER(+AA136/AA$166),+AA136/AA$166,0)</f>
        <v>0</v>
      </c>
      <c r="AB137" s="193"/>
      <c r="AC137" s="192">
        <f>IF(ISNUMBER(+AC136/AC$166),+AC136/AC$166,0)</f>
        <v>0</v>
      </c>
      <c r="AD137" s="193"/>
      <c r="AE137" s="192">
        <f>IF(ISNUMBER(+AE136/AE$166),+AE136/AE$166,0)</f>
        <v>0</v>
      </c>
      <c r="AF137" s="193"/>
      <c r="AG137" s="192">
        <f>IF(ISNUMBER(+AG136/AG$166),+AG136/AG$166,0)</f>
        <v>0</v>
      </c>
      <c r="AH137" s="193"/>
      <c r="AI137" s="192">
        <f>IF(ISNUMBER(+AI136/AI$166),+AI136/AI$166,0)</f>
        <v>0</v>
      </c>
      <c r="AJ137" s="193"/>
      <c r="AK137" s="192">
        <f>IF(ISNUMBER(+AK136/AK$166),+AK136/AK$166,0)</f>
        <v>0</v>
      </c>
      <c r="AL137" s="193"/>
      <c r="AM137" s="192">
        <f>IF(ISNUMBER(+AM136/AM$166),+AM136/AM$166,0)</f>
        <v>0</v>
      </c>
      <c r="AN137" s="193"/>
      <c r="AO137" s="192">
        <f>IF(ISNUMBER(+AO136/AO$166),+AO136/AO$166,0)</f>
        <v>0</v>
      </c>
      <c r="AP137" s="194"/>
    </row>
    <row r="138" spans="2:42" collapsed="1" x14ac:dyDescent="0.2">
      <c r="B138" s="56"/>
      <c r="C138" s="52"/>
      <c r="D138" s="52"/>
      <c r="E138" s="59" t="s">
        <v>42</v>
      </c>
      <c r="F138" s="58"/>
      <c r="G138" s="58"/>
      <c r="H138" s="49"/>
      <c r="I138" s="49"/>
      <c r="J138" s="32">
        <f t="shared" si="262"/>
        <v>0</v>
      </c>
      <c r="K138" s="49"/>
      <c r="L138" s="32">
        <f t="shared" si="263"/>
        <v>0</v>
      </c>
      <c r="M138" s="49"/>
      <c r="N138" s="32">
        <f t="shared" si="263"/>
        <v>0</v>
      </c>
      <c r="O138" s="49"/>
      <c r="P138" s="32">
        <f t="shared" si="263"/>
        <v>0</v>
      </c>
      <c r="Q138" s="49"/>
      <c r="R138" s="32">
        <f t="shared" si="263"/>
        <v>0</v>
      </c>
      <c r="S138" s="49"/>
      <c r="T138" s="32">
        <f t="shared" si="263"/>
        <v>0</v>
      </c>
      <c r="U138" s="49"/>
      <c r="V138" s="32">
        <f t="shared" si="310"/>
        <v>0</v>
      </c>
      <c r="W138" s="49"/>
      <c r="X138" s="32">
        <f t="shared" ref="X138" si="611">IF(ISNUMBER(+W138/U138-1),+W138/U138-1,0)</f>
        <v>0</v>
      </c>
      <c r="Y138" s="49"/>
      <c r="Z138" s="32">
        <f t="shared" ref="Z138" si="612">IF(ISNUMBER(+Y138/W138-1),+Y138/W138-1,0)</f>
        <v>0</v>
      </c>
      <c r="AA138" s="49"/>
      <c r="AB138" s="32">
        <f t="shared" ref="AB138" si="613">IF(ISNUMBER(+AA138/Y138-1),+AA138/Y138-1,0)</f>
        <v>0</v>
      </c>
      <c r="AC138" s="49"/>
      <c r="AD138" s="32">
        <f t="shared" ref="AD138" si="614">IF(ISNUMBER(+AC138/AA138-1),+AC138/AA138-1,0)</f>
        <v>0</v>
      </c>
      <c r="AE138" s="49"/>
      <c r="AF138" s="32">
        <f t="shared" ref="AF138" si="615">IF(ISNUMBER(+AE138/AC138-1),+AE138/AC138-1,0)</f>
        <v>0</v>
      </c>
      <c r="AG138" s="49"/>
      <c r="AH138" s="32">
        <f t="shared" ref="AH138" si="616">IF(ISNUMBER(+AG138/AE138-1),+AG138/AE138-1,0)</f>
        <v>0</v>
      </c>
      <c r="AI138" s="49"/>
      <c r="AJ138" s="32">
        <f t="shared" ref="AJ138" si="617">IF(ISNUMBER(+AI138/AG138-1),+AI138/AG138-1,0)</f>
        <v>0</v>
      </c>
      <c r="AK138" s="49"/>
      <c r="AL138" s="32">
        <f t="shared" ref="AL138" si="618">IF(ISNUMBER(+AK138/AI138-1),+AK138/AI138-1,0)</f>
        <v>0</v>
      </c>
      <c r="AM138" s="49"/>
      <c r="AN138" s="32">
        <f t="shared" ref="AN138" si="619">IF(ISNUMBER(+AM138/AK138-1),+AM138/AK138-1,0)</f>
        <v>0</v>
      </c>
      <c r="AO138" s="49"/>
      <c r="AP138" s="36">
        <f t="shared" ref="AP138" si="620">IF(ISNUMBER(+AO138/AM138-1),+AO138/AM138-1,0)</f>
        <v>0</v>
      </c>
    </row>
    <row r="139" spans="2:42" s="26" customFormat="1" ht="11.25" hidden="1" outlineLevel="1" x14ac:dyDescent="0.2">
      <c r="B139" s="42"/>
      <c r="C139" s="43"/>
      <c r="D139" s="44"/>
      <c r="E139" s="45" t="s">
        <v>140</v>
      </c>
      <c r="F139" s="46"/>
      <c r="G139" s="46"/>
      <c r="H139" s="47">
        <f>IF(ISNUMBER(+H138/H$166),+H138/H$166,0)</f>
        <v>0</v>
      </c>
      <c r="I139" s="48">
        <f>IF(ISNUMBER(+I138/I$166),+I138/I$166,0)</f>
        <v>0</v>
      </c>
      <c r="J139" s="38"/>
      <c r="K139" s="48">
        <f>IF(ISNUMBER(+K138/K$166),+K138/K$166,0)</f>
        <v>0</v>
      </c>
      <c r="L139" s="38"/>
      <c r="M139" s="48">
        <f>IF(ISNUMBER(+M138/M$166),+M138/M$166,0)</f>
        <v>0</v>
      </c>
      <c r="N139" s="38"/>
      <c r="O139" s="48">
        <f>IF(ISNUMBER(+O138/O$166),+O138/O$166,0)</f>
        <v>0</v>
      </c>
      <c r="P139" s="38"/>
      <c r="Q139" s="48">
        <f>IF(ISNUMBER(+Q138/Q$166),+Q138/Q$166,0)</f>
        <v>0</v>
      </c>
      <c r="R139" s="38"/>
      <c r="S139" s="48">
        <f>IF(ISNUMBER(+S138/S$166),+S138/S$166,0)</f>
        <v>0</v>
      </c>
      <c r="T139" s="38"/>
      <c r="U139" s="48">
        <f>IF(ISNUMBER(+U138/U$166),+U138/U$166,0)</f>
        <v>0</v>
      </c>
      <c r="V139" s="38"/>
      <c r="W139" s="48">
        <f>IF(ISNUMBER(+W138/W$166),+W138/W$166,0)</f>
        <v>0</v>
      </c>
      <c r="X139" s="38"/>
      <c r="Y139" s="48">
        <f>IF(ISNUMBER(+Y138/Y$166),+Y138/Y$166,0)</f>
        <v>0</v>
      </c>
      <c r="Z139" s="38"/>
      <c r="AA139" s="48">
        <f>IF(ISNUMBER(+AA138/AA$166),+AA138/AA$166,0)</f>
        <v>0</v>
      </c>
      <c r="AB139" s="38"/>
      <c r="AC139" s="48">
        <f>IF(ISNUMBER(+AC138/AC$166),+AC138/AC$166,0)</f>
        <v>0</v>
      </c>
      <c r="AD139" s="38"/>
      <c r="AE139" s="48">
        <f>IF(ISNUMBER(+AE138/AE$166),+AE138/AE$166,0)</f>
        <v>0</v>
      </c>
      <c r="AF139" s="38"/>
      <c r="AG139" s="48">
        <f>IF(ISNUMBER(+AG138/AG$166),+AG138/AG$166,0)</f>
        <v>0</v>
      </c>
      <c r="AH139" s="38"/>
      <c r="AI139" s="48">
        <f>IF(ISNUMBER(+AI138/AI$166),+AI138/AI$166,0)</f>
        <v>0</v>
      </c>
      <c r="AJ139" s="38"/>
      <c r="AK139" s="48">
        <f>IF(ISNUMBER(+AK138/AK$166),+AK138/AK$166,0)</f>
        <v>0</v>
      </c>
      <c r="AL139" s="38"/>
      <c r="AM139" s="48">
        <f>IF(ISNUMBER(+AM138/AM$166),+AM138/AM$166,0)</f>
        <v>0</v>
      </c>
      <c r="AN139" s="38"/>
      <c r="AO139" s="48">
        <f>IF(ISNUMBER(+AO138/AO$166),+AO138/AO$166,0)</f>
        <v>0</v>
      </c>
      <c r="AP139" s="39"/>
    </row>
    <row r="140" spans="2:42" collapsed="1" x14ac:dyDescent="0.2">
      <c r="B140" s="56"/>
      <c r="C140" s="52"/>
      <c r="D140" s="52"/>
      <c r="E140" s="59" t="s">
        <v>43</v>
      </c>
      <c r="F140" s="58"/>
      <c r="G140" s="58"/>
      <c r="H140" s="49"/>
      <c r="I140" s="49"/>
      <c r="J140" s="32">
        <f t="shared" si="262"/>
        <v>0</v>
      </c>
      <c r="K140" s="49"/>
      <c r="L140" s="32">
        <f t="shared" si="263"/>
        <v>0</v>
      </c>
      <c r="M140" s="49"/>
      <c r="N140" s="32">
        <f t="shared" si="263"/>
        <v>0</v>
      </c>
      <c r="O140" s="49"/>
      <c r="P140" s="32">
        <f t="shared" si="263"/>
        <v>0</v>
      </c>
      <c r="Q140" s="49"/>
      <c r="R140" s="32">
        <f t="shared" si="263"/>
        <v>0</v>
      </c>
      <c r="S140" s="49"/>
      <c r="T140" s="32">
        <f t="shared" si="263"/>
        <v>0</v>
      </c>
      <c r="U140" s="49"/>
      <c r="V140" s="32">
        <f t="shared" si="310"/>
        <v>0</v>
      </c>
      <c r="W140" s="49"/>
      <c r="X140" s="32">
        <f t="shared" ref="X140" si="621">IF(ISNUMBER(+W140/U140-1),+W140/U140-1,0)</f>
        <v>0</v>
      </c>
      <c r="Y140" s="49"/>
      <c r="Z140" s="32">
        <f t="shared" ref="Z140" si="622">IF(ISNUMBER(+Y140/W140-1),+Y140/W140-1,0)</f>
        <v>0</v>
      </c>
      <c r="AA140" s="49"/>
      <c r="AB140" s="32">
        <f t="shared" ref="AB140" si="623">IF(ISNUMBER(+AA140/Y140-1),+AA140/Y140-1,0)</f>
        <v>0</v>
      </c>
      <c r="AC140" s="49"/>
      <c r="AD140" s="32">
        <f t="shared" ref="AD140" si="624">IF(ISNUMBER(+AC140/AA140-1),+AC140/AA140-1,0)</f>
        <v>0</v>
      </c>
      <c r="AE140" s="49"/>
      <c r="AF140" s="32">
        <f t="shared" ref="AF140" si="625">IF(ISNUMBER(+AE140/AC140-1),+AE140/AC140-1,0)</f>
        <v>0</v>
      </c>
      <c r="AG140" s="49"/>
      <c r="AH140" s="32">
        <f t="shared" ref="AH140" si="626">IF(ISNUMBER(+AG140/AE140-1),+AG140/AE140-1,0)</f>
        <v>0</v>
      </c>
      <c r="AI140" s="49"/>
      <c r="AJ140" s="32">
        <f t="shared" ref="AJ140" si="627">IF(ISNUMBER(+AI140/AG140-1),+AI140/AG140-1,0)</f>
        <v>0</v>
      </c>
      <c r="AK140" s="49"/>
      <c r="AL140" s="32">
        <f t="shared" ref="AL140" si="628">IF(ISNUMBER(+AK140/AI140-1),+AK140/AI140-1,0)</f>
        <v>0</v>
      </c>
      <c r="AM140" s="49"/>
      <c r="AN140" s="32">
        <f t="shared" ref="AN140" si="629">IF(ISNUMBER(+AM140/AK140-1),+AM140/AK140-1,0)</f>
        <v>0</v>
      </c>
      <c r="AO140" s="49"/>
      <c r="AP140" s="36">
        <f t="shared" ref="AP140" si="630">IF(ISNUMBER(+AO140/AM140-1),+AO140/AM140-1,0)</f>
        <v>0</v>
      </c>
    </row>
    <row r="141" spans="2:42" s="26" customFormat="1" ht="11.25" hidden="1" outlineLevel="1" x14ac:dyDescent="0.2">
      <c r="B141" s="42"/>
      <c r="C141" s="43"/>
      <c r="D141" s="44"/>
      <c r="E141" s="45" t="s">
        <v>140</v>
      </c>
      <c r="F141" s="46"/>
      <c r="G141" s="46"/>
      <c r="H141" s="47">
        <f>IF(ISNUMBER(+H140/H$166),+H140/H$166,0)</f>
        <v>0</v>
      </c>
      <c r="I141" s="48">
        <f>IF(ISNUMBER(+I140/I$166),+I140/I$166,0)</f>
        <v>0</v>
      </c>
      <c r="J141" s="38"/>
      <c r="K141" s="48">
        <f>IF(ISNUMBER(+K140/K$166),+K140/K$166,0)</f>
        <v>0</v>
      </c>
      <c r="L141" s="38"/>
      <c r="M141" s="48">
        <f>IF(ISNUMBER(+M140/M$166),+M140/M$166,0)</f>
        <v>0</v>
      </c>
      <c r="N141" s="38"/>
      <c r="O141" s="48">
        <f>IF(ISNUMBER(+O140/O$166),+O140/O$166,0)</f>
        <v>0</v>
      </c>
      <c r="P141" s="38"/>
      <c r="Q141" s="48">
        <f>IF(ISNUMBER(+Q140/Q$166),+Q140/Q$166,0)</f>
        <v>0</v>
      </c>
      <c r="R141" s="38"/>
      <c r="S141" s="48">
        <f>IF(ISNUMBER(+S140/S$166),+S140/S$166,0)</f>
        <v>0</v>
      </c>
      <c r="T141" s="38"/>
      <c r="U141" s="48">
        <f>IF(ISNUMBER(+U140/U$166),+U140/U$166,0)</f>
        <v>0</v>
      </c>
      <c r="V141" s="38"/>
      <c r="W141" s="48">
        <f>IF(ISNUMBER(+W140/W$166),+W140/W$166,0)</f>
        <v>0</v>
      </c>
      <c r="X141" s="38"/>
      <c r="Y141" s="48">
        <f>IF(ISNUMBER(+Y140/Y$166),+Y140/Y$166,0)</f>
        <v>0</v>
      </c>
      <c r="Z141" s="38"/>
      <c r="AA141" s="48">
        <f>IF(ISNUMBER(+AA140/AA$166),+AA140/AA$166,0)</f>
        <v>0</v>
      </c>
      <c r="AB141" s="38"/>
      <c r="AC141" s="48">
        <f>IF(ISNUMBER(+AC140/AC$166),+AC140/AC$166,0)</f>
        <v>0</v>
      </c>
      <c r="AD141" s="38"/>
      <c r="AE141" s="48">
        <f>IF(ISNUMBER(+AE140/AE$166),+AE140/AE$166,0)</f>
        <v>0</v>
      </c>
      <c r="AF141" s="38"/>
      <c r="AG141" s="48">
        <f>IF(ISNUMBER(+AG140/AG$166),+AG140/AG$166,0)</f>
        <v>0</v>
      </c>
      <c r="AH141" s="38"/>
      <c r="AI141" s="48">
        <f>IF(ISNUMBER(+AI140/AI$166),+AI140/AI$166,0)</f>
        <v>0</v>
      </c>
      <c r="AJ141" s="38"/>
      <c r="AK141" s="48">
        <f>IF(ISNUMBER(+AK140/AK$166),+AK140/AK$166,0)</f>
        <v>0</v>
      </c>
      <c r="AL141" s="38"/>
      <c r="AM141" s="48">
        <f>IF(ISNUMBER(+AM140/AM$166),+AM140/AM$166,0)</f>
        <v>0</v>
      </c>
      <c r="AN141" s="38"/>
      <c r="AO141" s="48">
        <f>IF(ISNUMBER(+AO140/AO$166),+AO140/AO$166,0)</f>
        <v>0</v>
      </c>
      <c r="AP141" s="39"/>
    </row>
    <row r="142" spans="2:42" collapsed="1" x14ac:dyDescent="0.2">
      <c r="B142" s="56"/>
      <c r="C142" s="52"/>
      <c r="D142" s="52"/>
      <c r="E142" s="59" t="s">
        <v>106</v>
      </c>
      <c r="F142" s="58"/>
      <c r="G142" s="58"/>
      <c r="H142" s="49"/>
      <c r="I142" s="49"/>
      <c r="J142" s="32">
        <f t="shared" si="262"/>
        <v>0</v>
      </c>
      <c r="K142" s="49"/>
      <c r="L142" s="32">
        <f t="shared" si="263"/>
        <v>0</v>
      </c>
      <c r="M142" s="49"/>
      <c r="N142" s="32">
        <f t="shared" si="263"/>
        <v>0</v>
      </c>
      <c r="O142" s="49"/>
      <c r="P142" s="32">
        <f t="shared" si="263"/>
        <v>0</v>
      </c>
      <c r="Q142" s="49"/>
      <c r="R142" s="32">
        <f t="shared" si="263"/>
        <v>0</v>
      </c>
      <c r="S142" s="49"/>
      <c r="T142" s="32">
        <f t="shared" si="263"/>
        <v>0</v>
      </c>
      <c r="U142" s="49"/>
      <c r="V142" s="32">
        <f t="shared" si="310"/>
        <v>0</v>
      </c>
      <c r="W142" s="49"/>
      <c r="X142" s="32">
        <f t="shared" ref="X142" si="631">IF(ISNUMBER(+W142/U142-1),+W142/U142-1,0)</f>
        <v>0</v>
      </c>
      <c r="Y142" s="49"/>
      <c r="Z142" s="32">
        <f t="shared" ref="Z142" si="632">IF(ISNUMBER(+Y142/W142-1),+Y142/W142-1,0)</f>
        <v>0</v>
      </c>
      <c r="AA142" s="49"/>
      <c r="AB142" s="32">
        <f t="shared" ref="AB142" si="633">IF(ISNUMBER(+AA142/Y142-1),+AA142/Y142-1,0)</f>
        <v>0</v>
      </c>
      <c r="AC142" s="49"/>
      <c r="AD142" s="32">
        <f t="shared" ref="AD142" si="634">IF(ISNUMBER(+AC142/AA142-1),+AC142/AA142-1,0)</f>
        <v>0</v>
      </c>
      <c r="AE142" s="49"/>
      <c r="AF142" s="32">
        <f t="shared" ref="AF142" si="635">IF(ISNUMBER(+AE142/AC142-1),+AE142/AC142-1,0)</f>
        <v>0</v>
      </c>
      <c r="AG142" s="49"/>
      <c r="AH142" s="32">
        <f t="shared" ref="AH142" si="636">IF(ISNUMBER(+AG142/AE142-1),+AG142/AE142-1,0)</f>
        <v>0</v>
      </c>
      <c r="AI142" s="49"/>
      <c r="AJ142" s="32">
        <f t="shared" ref="AJ142" si="637">IF(ISNUMBER(+AI142/AG142-1),+AI142/AG142-1,0)</f>
        <v>0</v>
      </c>
      <c r="AK142" s="49"/>
      <c r="AL142" s="32">
        <f t="shared" ref="AL142" si="638">IF(ISNUMBER(+AK142/AI142-1),+AK142/AI142-1,0)</f>
        <v>0</v>
      </c>
      <c r="AM142" s="49"/>
      <c r="AN142" s="32">
        <f t="shared" ref="AN142" si="639">IF(ISNUMBER(+AM142/AK142-1),+AM142/AK142-1,0)</f>
        <v>0</v>
      </c>
      <c r="AO142" s="49"/>
      <c r="AP142" s="36">
        <f t="shared" ref="AP142" si="640">IF(ISNUMBER(+AO142/AM142-1),+AO142/AM142-1,0)</f>
        <v>0</v>
      </c>
    </row>
    <row r="143" spans="2:42" s="26" customFormat="1" ht="11.25" hidden="1" outlineLevel="1" x14ac:dyDescent="0.2">
      <c r="B143" s="42"/>
      <c r="C143" s="43"/>
      <c r="D143" s="44"/>
      <c r="E143" s="45" t="s">
        <v>140</v>
      </c>
      <c r="F143" s="46"/>
      <c r="G143" s="46"/>
      <c r="H143" s="47">
        <f>IF(ISNUMBER(+H142/H$166),+H142/H$166,0)</f>
        <v>0</v>
      </c>
      <c r="I143" s="48">
        <f>IF(ISNUMBER(+I142/I$166),+I142/I$166,0)</f>
        <v>0</v>
      </c>
      <c r="J143" s="38"/>
      <c r="K143" s="48">
        <f>IF(ISNUMBER(+K142/K$166),+K142/K$166,0)</f>
        <v>0</v>
      </c>
      <c r="L143" s="38"/>
      <c r="M143" s="48">
        <f>IF(ISNUMBER(+M142/M$166),+M142/M$166,0)</f>
        <v>0</v>
      </c>
      <c r="N143" s="38"/>
      <c r="O143" s="48">
        <f>IF(ISNUMBER(+O142/O$166),+O142/O$166,0)</f>
        <v>0</v>
      </c>
      <c r="P143" s="38"/>
      <c r="Q143" s="48">
        <f>IF(ISNUMBER(+Q142/Q$166),+Q142/Q$166,0)</f>
        <v>0</v>
      </c>
      <c r="R143" s="38"/>
      <c r="S143" s="48">
        <f>IF(ISNUMBER(+S142/S$166),+S142/S$166,0)</f>
        <v>0</v>
      </c>
      <c r="T143" s="38"/>
      <c r="U143" s="48">
        <f>IF(ISNUMBER(+U142/U$166),+U142/U$166,0)</f>
        <v>0</v>
      </c>
      <c r="V143" s="38"/>
      <c r="W143" s="48">
        <f>IF(ISNUMBER(+W142/W$166),+W142/W$166,0)</f>
        <v>0</v>
      </c>
      <c r="X143" s="38"/>
      <c r="Y143" s="48">
        <f>IF(ISNUMBER(+Y142/Y$166),+Y142/Y$166,0)</f>
        <v>0</v>
      </c>
      <c r="Z143" s="38"/>
      <c r="AA143" s="48">
        <f>IF(ISNUMBER(+AA142/AA$166),+AA142/AA$166,0)</f>
        <v>0</v>
      </c>
      <c r="AB143" s="38"/>
      <c r="AC143" s="48">
        <f>IF(ISNUMBER(+AC142/AC$166),+AC142/AC$166,0)</f>
        <v>0</v>
      </c>
      <c r="AD143" s="38"/>
      <c r="AE143" s="48">
        <f>IF(ISNUMBER(+AE142/AE$166),+AE142/AE$166,0)</f>
        <v>0</v>
      </c>
      <c r="AF143" s="38"/>
      <c r="AG143" s="48">
        <f>IF(ISNUMBER(+AG142/AG$166),+AG142/AG$166,0)</f>
        <v>0</v>
      </c>
      <c r="AH143" s="38"/>
      <c r="AI143" s="48">
        <f>IF(ISNUMBER(+AI142/AI$166),+AI142/AI$166,0)</f>
        <v>0</v>
      </c>
      <c r="AJ143" s="38"/>
      <c r="AK143" s="48">
        <f>IF(ISNUMBER(+AK142/AK$166),+AK142/AK$166,0)</f>
        <v>0</v>
      </c>
      <c r="AL143" s="38"/>
      <c r="AM143" s="48">
        <f>IF(ISNUMBER(+AM142/AM$166),+AM142/AM$166,0)</f>
        <v>0</v>
      </c>
      <c r="AN143" s="38"/>
      <c r="AO143" s="48">
        <f>IF(ISNUMBER(+AO142/AO$166),+AO142/AO$166,0)</f>
        <v>0</v>
      </c>
      <c r="AP143" s="39"/>
    </row>
    <row r="144" spans="2:42" collapsed="1" x14ac:dyDescent="0.2">
      <c r="B144" s="56"/>
      <c r="C144" s="52"/>
      <c r="D144" s="52"/>
      <c r="E144" s="59" t="s">
        <v>104</v>
      </c>
      <c r="F144" s="58"/>
      <c r="G144" s="58"/>
      <c r="H144" s="49"/>
      <c r="I144" s="49"/>
      <c r="J144" s="32">
        <f t="shared" si="262"/>
        <v>0</v>
      </c>
      <c r="K144" s="49"/>
      <c r="L144" s="32">
        <f t="shared" si="263"/>
        <v>0</v>
      </c>
      <c r="M144" s="49"/>
      <c r="N144" s="32">
        <f t="shared" si="263"/>
        <v>0</v>
      </c>
      <c r="O144" s="49"/>
      <c r="P144" s="32">
        <f t="shared" si="263"/>
        <v>0</v>
      </c>
      <c r="Q144" s="49"/>
      <c r="R144" s="32">
        <f t="shared" si="263"/>
        <v>0</v>
      </c>
      <c r="S144" s="49"/>
      <c r="T144" s="32">
        <f t="shared" si="263"/>
        <v>0</v>
      </c>
      <c r="U144" s="49"/>
      <c r="V144" s="32">
        <f t="shared" si="310"/>
        <v>0</v>
      </c>
      <c r="W144" s="49"/>
      <c r="X144" s="32">
        <f t="shared" ref="X144" si="641">IF(ISNUMBER(+W144/U144-1),+W144/U144-1,0)</f>
        <v>0</v>
      </c>
      <c r="Y144" s="49"/>
      <c r="Z144" s="32">
        <f t="shared" ref="Z144" si="642">IF(ISNUMBER(+Y144/W144-1),+Y144/W144-1,0)</f>
        <v>0</v>
      </c>
      <c r="AA144" s="49"/>
      <c r="AB144" s="32">
        <f t="shared" ref="AB144" si="643">IF(ISNUMBER(+AA144/Y144-1),+AA144/Y144-1,0)</f>
        <v>0</v>
      </c>
      <c r="AC144" s="49"/>
      <c r="AD144" s="32">
        <f t="shared" ref="AD144" si="644">IF(ISNUMBER(+AC144/AA144-1),+AC144/AA144-1,0)</f>
        <v>0</v>
      </c>
      <c r="AE144" s="49"/>
      <c r="AF144" s="32">
        <f t="shared" ref="AF144" si="645">IF(ISNUMBER(+AE144/AC144-1),+AE144/AC144-1,0)</f>
        <v>0</v>
      </c>
      <c r="AG144" s="49"/>
      <c r="AH144" s="32">
        <f t="shared" ref="AH144" si="646">IF(ISNUMBER(+AG144/AE144-1),+AG144/AE144-1,0)</f>
        <v>0</v>
      </c>
      <c r="AI144" s="49"/>
      <c r="AJ144" s="32">
        <f t="shared" ref="AJ144" si="647">IF(ISNUMBER(+AI144/AG144-1),+AI144/AG144-1,0)</f>
        <v>0</v>
      </c>
      <c r="AK144" s="49"/>
      <c r="AL144" s="32">
        <f t="shared" ref="AL144" si="648">IF(ISNUMBER(+AK144/AI144-1),+AK144/AI144-1,0)</f>
        <v>0</v>
      </c>
      <c r="AM144" s="49"/>
      <c r="AN144" s="32">
        <f t="shared" ref="AN144" si="649">IF(ISNUMBER(+AM144/AK144-1),+AM144/AK144-1,0)</f>
        <v>0</v>
      </c>
      <c r="AO144" s="49"/>
      <c r="AP144" s="36">
        <f t="shared" ref="AP144" si="650">IF(ISNUMBER(+AO144/AM144-1),+AO144/AM144-1,0)</f>
        <v>0</v>
      </c>
    </row>
    <row r="145" spans="2:42" s="26" customFormat="1" ht="11.25" hidden="1" outlineLevel="1" x14ac:dyDescent="0.2">
      <c r="B145" s="42"/>
      <c r="C145" s="43"/>
      <c r="D145" s="44"/>
      <c r="E145" s="45" t="s">
        <v>140</v>
      </c>
      <c r="F145" s="46"/>
      <c r="G145" s="46"/>
      <c r="H145" s="47">
        <f>IF(ISNUMBER(+H144/H$166),+H144/H$166,0)</f>
        <v>0</v>
      </c>
      <c r="I145" s="48">
        <f>IF(ISNUMBER(+I144/I$166),+I144/I$166,0)</f>
        <v>0</v>
      </c>
      <c r="J145" s="38"/>
      <c r="K145" s="48">
        <f>IF(ISNUMBER(+K144/K$166),+K144/K$166,0)</f>
        <v>0</v>
      </c>
      <c r="L145" s="38"/>
      <c r="M145" s="48">
        <f>IF(ISNUMBER(+M144/M$166),+M144/M$166,0)</f>
        <v>0</v>
      </c>
      <c r="N145" s="38"/>
      <c r="O145" s="48">
        <f>IF(ISNUMBER(+O144/O$166),+O144/O$166,0)</f>
        <v>0</v>
      </c>
      <c r="P145" s="38"/>
      <c r="Q145" s="48">
        <f>IF(ISNUMBER(+Q144/Q$166),+Q144/Q$166,0)</f>
        <v>0</v>
      </c>
      <c r="R145" s="38"/>
      <c r="S145" s="48">
        <f>IF(ISNUMBER(+S144/S$166),+S144/S$166,0)</f>
        <v>0</v>
      </c>
      <c r="T145" s="38"/>
      <c r="U145" s="48">
        <f>IF(ISNUMBER(+U144/U$166),+U144/U$166,0)</f>
        <v>0</v>
      </c>
      <c r="V145" s="38"/>
      <c r="W145" s="48">
        <f>IF(ISNUMBER(+W144/W$166),+W144/W$166,0)</f>
        <v>0</v>
      </c>
      <c r="X145" s="38"/>
      <c r="Y145" s="48">
        <f>IF(ISNUMBER(+Y144/Y$166),+Y144/Y$166,0)</f>
        <v>0</v>
      </c>
      <c r="Z145" s="38"/>
      <c r="AA145" s="48">
        <f>IF(ISNUMBER(+AA144/AA$166),+AA144/AA$166,0)</f>
        <v>0</v>
      </c>
      <c r="AB145" s="38"/>
      <c r="AC145" s="48">
        <f>IF(ISNUMBER(+AC144/AC$166),+AC144/AC$166,0)</f>
        <v>0</v>
      </c>
      <c r="AD145" s="38"/>
      <c r="AE145" s="48">
        <f>IF(ISNUMBER(+AE144/AE$166),+AE144/AE$166,0)</f>
        <v>0</v>
      </c>
      <c r="AF145" s="38"/>
      <c r="AG145" s="48">
        <f>IF(ISNUMBER(+AG144/AG$166),+AG144/AG$166,0)</f>
        <v>0</v>
      </c>
      <c r="AH145" s="38"/>
      <c r="AI145" s="48">
        <f>IF(ISNUMBER(+AI144/AI$166),+AI144/AI$166,0)</f>
        <v>0</v>
      </c>
      <c r="AJ145" s="38"/>
      <c r="AK145" s="48">
        <f>IF(ISNUMBER(+AK144/AK$166),+AK144/AK$166,0)</f>
        <v>0</v>
      </c>
      <c r="AL145" s="38"/>
      <c r="AM145" s="48">
        <f>IF(ISNUMBER(+AM144/AM$166),+AM144/AM$166,0)</f>
        <v>0</v>
      </c>
      <c r="AN145" s="38"/>
      <c r="AO145" s="48">
        <f>IF(ISNUMBER(+AO144/AO$166),+AO144/AO$166,0)</f>
        <v>0</v>
      </c>
      <c r="AP145" s="39"/>
    </row>
    <row r="146" spans="2:42" collapsed="1" x14ac:dyDescent="0.2">
      <c r="B146" s="56"/>
      <c r="C146" s="52"/>
      <c r="D146" s="52"/>
      <c r="E146" s="59" t="s">
        <v>105</v>
      </c>
      <c r="F146" s="58"/>
      <c r="G146" s="58"/>
      <c r="H146" s="49"/>
      <c r="I146" s="49"/>
      <c r="J146" s="32">
        <f t="shared" si="262"/>
        <v>0</v>
      </c>
      <c r="K146" s="49"/>
      <c r="L146" s="32">
        <f t="shared" si="263"/>
        <v>0</v>
      </c>
      <c r="M146" s="49"/>
      <c r="N146" s="32">
        <f t="shared" si="263"/>
        <v>0</v>
      </c>
      <c r="O146" s="49"/>
      <c r="P146" s="32">
        <f t="shared" si="263"/>
        <v>0</v>
      </c>
      <c r="Q146" s="49"/>
      <c r="R146" s="32">
        <f t="shared" si="263"/>
        <v>0</v>
      </c>
      <c r="S146" s="49"/>
      <c r="T146" s="32">
        <f t="shared" si="263"/>
        <v>0</v>
      </c>
      <c r="U146" s="49"/>
      <c r="V146" s="32">
        <f t="shared" si="310"/>
        <v>0</v>
      </c>
      <c r="W146" s="49"/>
      <c r="X146" s="32">
        <f t="shared" ref="X146" si="651">IF(ISNUMBER(+W146/U146-1),+W146/U146-1,0)</f>
        <v>0</v>
      </c>
      <c r="Y146" s="49"/>
      <c r="Z146" s="32">
        <f t="shared" ref="Z146" si="652">IF(ISNUMBER(+Y146/W146-1),+Y146/W146-1,0)</f>
        <v>0</v>
      </c>
      <c r="AA146" s="49"/>
      <c r="AB146" s="32">
        <f t="shared" ref="AB146" si="653">IF(ISNUMBER(+AA146/Y146-1),+AA146/Y146-1,0)</f>
        <v>0</v>
      </c>
      <c r="AC146" s="49"/>
      <c r="AD146" s="32">
        <f t="shared" ref="AD146" si="654">IF(ISNUMBER(+AC146/AA146-1),+AC146/AA146-1,0)</f>
        <v>0</v>
      </c>
      <c r="AE146" s="49"/>
      <c r="AF146" s="32">
        <f t="shared" ref="AF146" si="655">IF(ISNUMBER(+AE146/AC146-1),+AE146/AC146-1,0)</f>
        <v>0</v>
      </c>
      <c r="AG146" s="49"/>
      <c r="AH146" s="32">
        <f t="shared" ref="AH146" si="656">IF(ISNUMBER(+AG146/AE146-1),+AG146/AE146-1,0)</f>
        <v>0</v>
      </c>
      <c r="AI146" s="49"/>
      <c r="AJ146" s="32">
        <f t="shared" ref="AJ146" si="657">IF(ISNUMBER(+AI146/AG146-1),+AI146/AG146-1,0)</f>
        <v>0</v>
      </c>
      <c r="AK146" s="49"/>
      <c r="AL146" s="32">
        <f t="shared" ref="AL146" si="658">IF(ISNUMBER(+AK146/AI146-1),+AK146/AI146-1,0)</f>
        <v>0</v>
      </c>
      <c r="AM146" s="49"/>
      <c r="AN146" s="32">
        <f t="shared" ref="AN146" si="659">IF(ISNUMBER(+AM146/AK146-1),+AM146/AK146-1,0)</f>
        <v>0</v>
      </c>
      <c r="AO146" s="49"/>
      <c r="AP146" s="36">
        <f t="shared" ref="AP146" si="660">IF(ISNUMBER(+AO146/AM146-1),+AO146/AM146-1,0)</f>
        <v>0</v>
      </c>
    </row>
    <row r="147" spans="2:42" s="26" customFormat="1" ht="11.25" hidden="1" outlineLevel="1" x14ac:dyDescent="0.2">
      <c r="B147" s="42"/>
      <c r="C147" s="43"/>
      <c r="D147" s="44"/>
      <c r="E147" s="45" t="s">
        <v>140</v>
      </c>
      <c r="F147" s="46"/>
      <c r="G147" s="46"/>
      <c r="H147" s="47">
        <f>IF(ISNUMBER(+H146/H$166),+H146/H$166,0)</f>
        <v>0</v>
      </c>
      <c r="I147" s="48">
        <f>IF(ISNUMBER(+I146/I$166),+I146/I$166,0)</f>
        <v>0</v>
      </c>
      <c r="J147" s="38"/>
      <c r="K147" s="48">
        <f>IF(ISNUMBER(+K146/K$166),+K146/K$166,0)</f>
        <v>0</v>
      </c>
      <c r="L147" s="38"/>
      <c r="M147" s="48">
        <f>IF(ISNUMBER(+M146/M$166),+M146/M$166,0)</f>
        <v>0</v>
      </c>
      <c r="N147" s="38"/>
      <c r="O147" s="48">
        <f>IF(ISNUMBER(+O146/O$166),+O146/O$166,0)</f>
        <v>0</v>
      </c>
      <c r="P147" s="38"/>
      <c r="Q147" s="48">
        <f>IF(ISNUMBER(+Q146/Q$166),+Q146/Q$166,0)</f>
        <v>0</v>
      </c>
      <c r="R147" s="38"/>
      <c r="S147" s="48">
        <f>IF(ISNUMBER(+S146/S$166),+S146/S$166,0)</f>
        <v>0</v>
      </c>
      <c r="T147" s="38"/>
      <c r="U147" s="48">
        <f>IF(ISNUMBER(+U146/U$166),+U146/U$166,0)</f>
        <v>0</v>
      </c>
      <c r="V147" s="38"/>
      <c r="W147" s="48">
        <f>IF(ISNUMBER(+W146/W$166),+W146/W$166,0)</f>
        <v>0</v>
      </c>
      <c r="X147" s="38"/>
      <c r="Y147" s="48">
        <f>IF(ISNUMBER(+Y146/Y$166),+Y146/Y$166,0)</f>
        <v>0</v>
      </c>
      <c r="Z147" s="38"/>
      <c r="AA147" s="48">
        <f>IF(ISNUMBER(+AA146/AA$166),+AA146/AA$166,0)</f>
        <v>0</v>
      </c>
      <c r="AB147" s="38"/>
      <c r="AC147" s="48">
        <f>IF(ISNUMBER(+AC146/AC$166),+AC146/AC$166,0)</f>
        <v>0</v>
      </c>
      <c r="AD147" s="38"/>
      <c r="AE147" s="48">
        <f>IF(ISNUMBER(+AE146/AE$166),+AE146/AE$166,0)</f>
        <v>0</v>
      </c>
      <c r="AF147" s="38"/>
      <c r="AG147" s="48">
        <f>IF(ISNUMBER(+AG146/AG$166),+AG146/AG$166,0)</f>
        <v>0</v>
      </c>
      <c r="AH147" s="38"/>
      <c r="AI147" s="48">
        <f>IF(ISNUMBER(+AI146/AI$166),+AI146/AI$166,0)</f>
        <v>0</v>
      </c>
      <c r="AJ147" s="38"/>
      <c r="AK147" s="48">
        <f>IF(ISNUMBER(+AK146/AK$166),+AK146/AK$166,0)</f>
        <v>0</v>
      </c>
      <c r="AL147" s="38"/>
      <c r="AM147" s="48">
        <f>IF(ISNUMBER(+AM146/AM$166),+AM146/AM$166,0)</f>
        <v>0</v>
      </c>
      <c r="AN147" s="38"/>
      <c r="AO147" s="48">
        <f>IF(ISNUMBER(+AO146/AO$166),+AO146/AO$166,0)</f>
        <v>0</v>
      </c>
      <c r="AP147" s="39"/>
    </row>
    <row r="148" spans="2:42" collapsed="1" x14ac:dyDescent="0.2">
      <c r="B148" s="56"/>
      <c r="C148" s="52"/>
      <c r="D148" s="52" t="s">
        <v>40</v>
      </c>
      <c r="E148" s="58"/>
      <c r="F148" s="58"/>
      <c r="G148" s="58"/>
      <c r="H148" s="49"/>
      <c r="I148" s="49"/>
      <c r="J148" s="32">
        <f t="shared" si="262"/>
        <v>0</v>
      </c>
      <c r="K148" s="49"/>
      <c r="L148" s="32">
        <f t="shared" si="263"/>
        <v>0</v>
      </c>
      <c r="M148" s="49"/>
      <c r="N148" s="32">
        <f t="shared" si="263"/>
        <v>0</v>
      </c>
      <c r="O148" s="49"/>
      <c r="P148" s="32">
        <f t="shared" si="263"/>
        <v>0</v>
      </c>
      <c r="Q148" s="49"/>
      <c r="R148" s="32">
        <f t="shared" si="263"/>
        <v>0</v>
      </c>
      <c r="S148" s="49"/>
      <c r="T148" s="32">
        <f t="shared" si="263"/>
        <v>0</v>
      </c>
      <c r="U148" s="49"/>
      <c r="V148" s="32">
        <f t="shared" si="310"/>
        <v>0</v>
      </c>
      <c r="W148" s="49"/>
      <c r="X148" s="32">
        <f t="shared" ref="X148" si="661">IF(ISNUMBER(+W148/U148-1),+W148/U148-1,0)</f>
        <v>0</v>
      </c>
      <c r="Y148" s="49"/>
      <c r="Z148" s="32">
        <f t="shared" ref="Z148" si="662">IF(ISNUMBER(+Y148/W148-1),+Y148/W148-1,0)</f>
        <v>0</v>
      </c>
      <c r="AA148" s="49"/>
      <c r="AB148" s="32">
        <f t="shared" ref="AB148" si="663">IF(ISNUMBER(+AA148/Y148-1),+AA148/Y148-1,0)</f>
        <v>0</v>
      </c>
      <c r="AC148" s="49"/>
      <c r="AD148" s="32">
        <f t="shared" ref="AD148" si="664">IF(ISNUMBER(+AC148/AA148-1),+AC148/AA148-1,0)</f>
        <v>0</v>
      </c>
      <c r="AE148" s="49"/>
      <c r="AF148" s="32">
        <f t="shared" ref="AF148" si="665">IF(ISNUMBER(+AE148/AC148-1),+AE148/AC148-1,0)</f>
        <v>0</v>
      </c>
      <c r="AG148" s="49"/>
      <c r="AH148" s="32">
        <f t="shared" ref="AH148" si="666">IF(ISNUMBER(+AG148/AE148-1),+AG148/AE148-1,0)</f>
        <v>0</v>
      </c>
      <c r="AI148" s="49"/>
      <c r="AJ148" s="32">
        <f t="shared" ref="AJ148" si="667">IF(ISNUMBER(+AI148/AG148-1),+AI148/AG148-1,0)</f>
        <v>0</v>
      </c>
      <c r="AK148" s="49"/>
      <c r="AL148" s="32">
        <f t="shared" ref="AL148" si="668">IF(ISNUMBER(+AK148/AI148-1),+AK148/AI148-1,0)</f>
        <v>0</v>
      </c>
      <c r="AM148" s="49"/>
      <c r="AN148" s="32">
        <f t="shared" ref="AN148" si="669">IF(ISNUMBER(+AM148/AK148-1),+AM148/AK148-1,0)</f>
        <v>0</v>
      </c>
      <c r="AO148" s="49"/>
      <c r="AP148" s="36">
        <f t="shared" ref="AP148" si="670">IF(ISNUMBER(+AO148/AM148-1),+AO148/AM148-1,0)</f>
        <v>0</v>
      </c>
    </row>
    <row r="149" spans="2:42" s="26" customFormat="1" ht="11.25" hidden="1" outlineLevel="1" x14ac:dyDescent="0.2">
      <c r="B149" s="42"/>
      <c r="C149" s="43"/>
      <c r="D149" s="44"/>
      <c r="E149" s="45" t="s">
        <v>140</v>
      </c>
      <c r="F149" s="46"/>
      <c r="G149" s="46"/>
      <c r="H149" s="47">
        <f>IF(ISNUMBER(+H148/H$166),+H148/H$166,0)</f>
        <v>0</v>
      </c>
      <c r="I149" s="48">
        <f>IF(ISNUMBER(+I148/I$166),+I148/I$166,0)</f>
        <v>0</v>
      </c>
      <c r="J149" s="38"/>
      <c r="K149" s="48">
        <f>IF(ISNUMBER(+K148/K$166),+K148/K$166,0)</f>
        <v>0</v>
      </c>
      <c r="L149" s="38"/>
      <c r="M149" s="48">
        <f>IF(ISNUMBER(+M148/M$166),+M148/M$166,0)</f>
        <v>0</v>
      </c>
      <c r="N149" s="38"/>
      <c r="O149" s="48">
        <f>IF(ISNUMBER(+O148/O$166),+O148/O$166,0)</f>
        <v>0</v>
      </c>
      <c r="P149" s="38"/>
      <c r="Q149" s="48">
        <f>IF(ISNUMBER(+Q148/Q$166),+Q148/Q$166,0)</f>
        <v>0</v>
      </c>
      <c r="R149" s="38"/>
      <c r="S149" s="48">
        <f>IF(ISNUMBER(+S148/S$166),+S148/S$166,0)</f>
        <v>0</v>
      </c>
      <c r="T149" s="38"/>
      <c r="U149" s="48">
        <f>IF(ISNUMBER(+U148/U$166),+U148/U$166,0)</f>
        <v>0</v>
      </c>
      <c r="V149" s="38"/>
      <c r="W149" s="48">
        <f>IF(ISNUMBER(+W148/W$166),+W148/W$166,0)</f>
        <v>0</v>
      </c>
      <c r="X149" s="38"/>
      <c r="Y149" s="48">
        <f>IF(ISNUMBER(+Y148/Y$166),+Y148/Y$166,0)</f>
        <v>0</v>
      </c>
      <c r="Z149" s="38"/>
      <c r="AA149" s="48">
        <f>IF(ISNUMBER(+AA148/AA$166),+AA148/AA$166,0)</f>
        <v>0</v>
      </c>
      <c r="AB149" s="38"/>
      <c r="AC149" s="48">
        <f>IF(ISNUMBER(+AC148/AC$166),+AC148/AC$166,0)</f>
        <v>0</v>
      </c>
      <c r="AD149" s="38"/>
      <c r="AE149" s="48">
        <f>IF(ISNUMBER(+AE148/AE$166),+AE148/AE$166,0)</f>
        <v>0</v>
      </c>
      <c r="AF149" s="38"/>
      <c r="AG149" s="48">
        <f>IF(ISNUMBER(+AG148/AG$166),+AG148/AG$166,0)</f>
        <v>0</v>
      </c>
      <c r="AH149" s="38"/>
      <c r="AI149" s="48">
        <f>IF(ISNUMBER(+AI148/AI$166),+AI148/AI$166,0)</f>
        <v>0</v>
      </c>
      <c r="AJ149" s="38"/>
      <c r="AK149" s="48">
        <f>IF(ISNUMBER(+AK148/AK$166),+AK148/AK$166,0)</f>
        <v>0</v>
      </c>
      <c r="AL149" s="38"/>
      <c r="AM149" s="48">
        <f>IF(ISNUMBER(+AM148/AM$166),+AM148/AM$166,0)</f>
        <v>0</v>
      </c>
      <c r="AN149" s="38"/>
      <c r="AO149" s="48">
        <f>IF(ISNUMBER(+AO148/AO$166),+AO148/AO$166,0)</f>
        <v>0</v>
      </c>
      <c r="AP149" s="39"/>
    </row>
    <row r="150" spans="2:42" collapsed="1" x14ac:dyDescent="0.2">
      <c r="B150" s="180"/>
      <c r="C150" s="181"/>
      <c r="D150" s="181" t="s">
        <v>47</v>
      </c>
      <c r="E150" s="183"/>
      <c r="F150" s="183"/>
      <c r="G150" s="183"/>
      <c r="H150" s="195">
        <f>+H152+H154</f>
        <v>0</v>
      </c>
      <c r="I150" s="195">
        <f>+I152+I154</f>
        <v>0</v>
      </c>
      <c r="J150" s="184">
        <f t="shared" si="262"/>
        <v>0</v>
      </c>
      <c r="K150" s="195">
        <f>+K152+K154</f>
        <v>0</v>
      </c>
      <c r="L150" s="184">
        <f t="shared" si="263"/>
        <v>0</v>
      </c>
      <c r="M150" s="195">
        <f>+M152+M154</f>
        <v>0</v>
      </c>
      <c r="N150" s="184">
        <f t="shared" si="263"/>
        <v>0</v>
      </c>
      <c r="O150" s="195">
        <f>+O152+O154</f>
        <v>0</v>
      </c>
      <c r="P150" s="184">
        <f t="shared" si="263"/>
        <v>0</v>
      </c>
      <c r="Q150" s="195">
        <f>+Q152+Q154</f>
        <v>0</v>
      </c>
      <c r="R150" s="184">
        <f t="shared" si="263"/>
        <v>0</v>
      </c>
      <c r="S150" s="195">
        <f>+S152+S154</f>
        <v>0</v>
      </c>
      <c r="T150" s="184">
        <f t="shared" si="263"/>
        <v>0</v>
      </c>
      <c r="U150" s="195">
        <f>+U152+U154</f>
        <v>0</v>
      </c>
      <c r="V150" s="184">
        <f t="shared" si="310"/>
        <v>0</v>
      </c>
      <c r="W150" s="195">
        <f>+W152+W154</f>
        <v>0</v>
      </c>
      <c r="X150" s="184">
        <f t="shared" ref="X150" si="671">IF(ISNUMBER(+W150/U150-1),+W150/U150-1,0)</f>
        <v>0</v>
      </c>
      <c r="Y150" s="195">
        <f>+Y152+Y154</f>
        <v>0</v>
      </c>
      <c r="Z150" s="184">
        <f t="shared" ref="Z150" si="672">IF(ISNUMBER(+Y150/W150-1),+Y150/W150-1,0)</f>
        <v>0</v>
      </c>
      <c r="AA150" s="195">
        <f>+AA152+AA154</f>
        <v>0</v>
      </c>
      <c r="AB150" s="184">
        <f t="shared" ref="AB150" si="673">IF(ISNUMBER(+AA150/Y150-1),+AA150/Y150-1,0)</f>
        <v>0</v>
      </c>
      <c r="AC150" s="195">
        <f>+AC152+AC154</f>
        <v>0</v>
      </c>
      <c r="AD150" s="184">
        <f t="shared" ref="AD150" si="674">IF(ISNUMBER(+AC150/AA150-1),+AC150/AA150-1,0)</f>
        <v>0</v>
      </c>
      <c r="AE150" s="195">
        <f>+AE152+AE154</f>
        <v>0</v>
      </c>
      <c r="AF150" s="184">
        <f t="shared" ref="AF150" si="675">IF(ISNUMBER(+AE150/AC150-1),+AE150/AC150-1,0)</f>
        <v>0</v>
      </c>
      <c r="AG150" s="195">
        <f>+AG152+AG154</f>
        <v>0</v>
      </c>
      <c r="AH150" s="184">
        <f t="shared" ref="AH150" si="676">IF(ISNUMBER(+AG150/AE150-1),+AG150/AE150-1,0)</f>
        <v>0</v>
      </c>
      <c r="AI150" s="195">
        <f>+AI152+AI154</f>
        <v>0</v>
      </c>
      <c r="AJ150" s="184">
        <f t="shared" ref="AJ150" si="677">IF(ISNUMBER(+AI150/AG150-1),+AI150/AG150-1,0)</f>
        <v>0</v>
      </c>
      <c r="AK150" s="195">
        <f>+AK152+AK154</f>
        <v>0</v>
      </c>
      <c r="AL150" s="184">
        <f t="shared" ref="AL150" si="678">IF(ISNUMBER(+AK150/AI150-1),+AK150/AI150-1,0)</f>
        <v>0</v>
      </c>
      <c r="AM150" s="195">
        <f>+AM152+AM154</f>
        <v>0</v>
      </c>
      <c r="AN150" s="184">
        <f t="shared" ref="AN150" si="679">IF(ISNUMBER(+AM150/AK150-1),+AM150/AK150-1,0)</f>
        <v>0</v>
      </c>
      <c r="AO150" s="195">
        <f>+AO152+AO154</f>
        <v>0</v>
      </c>
      <c r="AP150" s="185">
        <f t="shared" ref="AP150" si="680">IF(ISNUMBER(+AO150/AM150-1),+AO150/AM150-1,0)</f>
        <v>0</v>
      </c>
    </row>
    <row r="151" spans="2:42" s="26" customFormat="1" ht="11.25" hidden="1" outlineLevel="1" x14ac:dyDescent="0.2">
      <c r="B151" s="186"/>
      <c r="C151" s="187"/>
      <c r="D151" s="188"/>
      <c r="E151" s="189" t="s">
        <v>140</v>
      </c>
      <c r="F151" s="190"/>
      <c r="G151" s="190"/>
      <c r="H151" s="191">
        <f>IF(ISNUMBER(+H150/H$166),+H150/H$166,0)</f>
        <v>0</v>
      </c>
      <c r="I151" s="192">
        <f>IF(ISNUMBER(+I150/I$166),+I150/I$166,0)</f>
        <v>0</v>
      </c>
      <c r="J151" s="193"/>
      <c r="K151" s="192">
        <f>IF(ISNUMBER(+K150/K$166),+K150/K$166,0)</f>
        <v>0</v>
      </c>
      <c r="L151" s="193"/>
      <c r="M151" s="192">
        <f>IF(ISNUMBER(+M150/M$166),+M150/M$166,0)</f>
        <v>0</v>
      </c>
      <c r="N151" s="193"/>
      <c r="O151" s="192">
        <f>IF(ISNUMBER(+O150/O$166),+O150/O$166,0)</f>
        <v>0</v>
      </c>
      <c r="P151" s="193"/>
      <c r="Q151" s="192">
        <f>IF(ISNUMBER(+Q150/Q$166),+Q150/Q$166,0)</f>
        <v>0</v>
      </c>
      <c r="R151" s="193"/>
      <c r="S151" s="192">
        <f>IF(ISNUMBER(+S150/S$166),+S150/S$166,0)</f>
        <v>0</v>
      </c>
      <c r="T151" s="193"/>
      <c r="U151" s="192">
        <f>IF(ISNUMBER(+U150/U$166),+U150/U$166,0)</f>
        <v>0</v>
      </c>
      <c r="V151" s="193"/>
      <c r="W151" s="192">
        <f>IF(ISNUMBER(+W150/W$166),+W150/W$166,0)</f>
        <v>0</v>
      </c>
      <c r="X151" s="193"/>
      <c r="Y151" s="192">
        <f>IF(ISNUMBER(+Y150/Y$166),+Y150/Y$166,0)</f>
        <v>0</v>
      </c>
      <c r="Z151" s="193"/>
      <c r="AA151" s="192">
        <f>IF(ISNUMBER(+AA150/AA$166),+AA150/AA$166,0)</f>
        <v>0</v>
      </c>
      <c r="AB151" s="193"/>
      <c r="AC151" s="192">
        <f>IF(ISNUMBER(+AC150/AC$166),+AC150/AC$166,0)</f>
        <v>0</v>
      </c>
      <c r="AD151" s="193"/>
      <c r="AE151" s="192">
        <f>IF(ISNUMBER(+AE150/AE$166),+AE150/AE$166,0)</f>
        <v>0</v>
      </c>
      <c r="AF151" s="193"/>
      <c r="AG151" s="192">
        <f>IF(ISNUMBER(+AG150/AG$166),+AG150/AG$166,0)</f>
        <v>0</v>
      </c>
      <c r="AH151" s="193"/>
      <c r="AI151" s="192">
        <f>IF(ISNUMBER(+AI150/AI$166),+AI150/AI$166,0)</f>
        <v>0</v>
      </c>
      <c r="AJ151" s="193"/>
      <c r="AK151" s="192">
        <f>IF(ISNUMBER(+AK150/AK$166),+AK150/AK$166,0)</f>
        <v>0</v>
      </c>
      <c r="AL151" s="193"/>
      <c r="AM151" s="192">
        <f>IF(ISNUMBER(+AM150/AM$166),+AM150/AM$166,0)</f>
        <v>0</v>
      </c>
      <c r="AN151" s="193"/>
      <c r="AO151" s="192">
        <f>IF(ISNUMBER(+AO150/AO$166),+AO150/AO$166,0)</f>
        <v>0</v>
      </c>
      <c r="AP151" s="194"/>
    </row>
    <row r="152" spans="2:42" collapsed="1" x14ac:dyDescent="0.2">
      <c r="B152" s="56"/>
      <c r="C152" s="52"/>
      <c r="D152" s="52"/>
      <c r="E152" s="59" t="s">
        <v>44</v>
      </c>
      <c r="F152" s="58"/>
      <c r="G152" s="58"/>
      <c r="H152" s="49"/>
      <c r="I152" s="49"/>
      <c r="J152" s="32">
        <f t="shared" si="262"/>
        <v>0</v>
      </c>
      <c r="K152" s="49"/>
      <c r="L152" s="32">
        <f t="shared" si="263"/>
        <v>0</v>
      </c>
      <c r="M152" s="49"/>
      <c r="N152" s="32">
        <f t="shared" si="263"/>
        <v>0</v>
      </c>
      <c r="O152" s="49"/>
      <c r="P152" s="32">
        <f t="shared" si="263"/>
        <v>0</v>
      </c>
      <c r="Q152" s="49"/>
      <c r="R152" s="32">
        <f t="shared" si="263"/>
        <v>0</v>
      </c>
      <c r="S152" s="49"/>
      <c r="T152" s="32">
        <f t="shared" si="263"/>
        <v>0</v>
      </c>
      <c r="U152" s="49"/>
      <c r="V152" s="32">
        <f t="shared" si="310"/>
        <v>0</v>
      </c>
      <c r="W152" s="49"/>
      <c r="X152" s="32">
        <f t="shared" ref="X152" si="681">IF(ISNUMBER(+W152/U152-1),+W152/U152-1,0)</f>
        <v>0</v>
      </c>
      <c r="Y152" s="49"/>
      <c r="Z152" s="32">
        <f t="shared" ref="Z152" si="682">IF(ISNUMBER(+Y152/W152-1),+Y152/W152-1,0)</f>
        <v>0</v>
      </c>
      <c r="AA152" s="49"/>
      <c r="AB152" s="32">
        <f t="shared" ref="AB152" si="683">IF(ISNUMBER(+AA152/Y152-1),+AA152/Y152-1,0)</f>
        <v>0</v>
      </c>
      <c r="AC152" s="49"/>
      <c r="AD152" s="32">
        <f t="shared" ref="AD152" si="684">IF(ISNUMBER(+AC152/AA152-1),+AC152/AA152-1,0)</f>
        <v>0</v>
      </c>
      <c r="AE152" s="49"/>
      <c r="AF152" s="32">
        <f t="shared" ref="AF152" si="685">IF(ISNUMBER(+AE152/AC152-1),+AE152/AC152-1,0)</f>
        <v>0</v>
      </c>
      <c r="AG152" s="49"/>
      <c r="AH152" s="32">
        <f t="shared" ref="AH152" si="686">IF(ISNUMBER(+AG152/AE152-1),+AG152/AE152-1,0)</f>
        <v>0</v>
      </c>
      <c r="AI152" s="49"/>
      <c r="AJ152" s="32">
        <f t="shared" ref="AJ152" si="687">IF(ISNUMBER(+AI152/AG152-1),+AI152/AG152-1,0)</f>
        <v>0</v>
      </c>
      <c r="AK152" s="49"/>
      <c r="AL152" s="32">
        <f t="shared" ref="AL152" si="688">IF(ISNUMBER(+AK152/AI152-1),+AK152/AI152-1,0)</f>
        <v>0</v>
      </c>
      <c r="AM152" s="49"/>
      <c r="AN152" s="32">
        <f t="shared" ref="AN152" si="689">IF(ISNUMBER(+AM152/AK152-1),+AM152/AK152-1,0)</f>
        <v>0</v>
      </c>
      <c r="AO152" s="49"/>
      <c r="AP152" s="36">
        <f t="shared" ref="AP152" si="690">IF(ISNUMBER(+AO152/AM152-1),+AO152/AM152-1,0)</f>
        <v>0</v>
      </c>
    </row>
    <row r="153" spans="2:42" s="26" customFormat="1" ht="11.25" hidden="1" outlineLevel="1" x14ac:dyDescent="0.2">
      <c r="B153" s="42"/>
      <c r="C153" s="43"/>
      <c r="D153" s="44"/>
      <c r="E153" s="45" t="s">
        <v>140</v>
      </c>
      <c r="F153" s="46"/>
      <c r="G153" s="46"/>
      <c r="H153" s="47">
        <f>IF(ISNUMBER(+H152/H$166),+H152/H$166,0)</f>
        <v>0</v>
      </c>
      <c r="I153" s="48">
        <f>IF(ISNUMBER(+I152/I$166),+I152/I$166,0)</f>
        <v>0</v>
      </c>
      <c r="J153" s="38"/>
      <c r="K153" s="48">
        <f>IF(ISNUMBER(+K152/K$166),+K152/K$166,0)</f>
        <v>0</v>
      </c>
      <c r="L153" s="38"/>
      <c r="M153" s="48">
        <f>IF(ISNUMBER(+M152/M$166),+M152/M$166,0)</f>
        <v>0</v>
      </c>
      <c r="N153" s="38"/>
      <c r="O153" s="48">
        <f>IF(ISNUMBER(+O152/O$166),+O152/O$166,0)</f>
        <v>0</v>
      </c>
      <c r="P153" s="38"/>
      <c r="Q153" s="48">
        <f>IF(ISNUMBER(+Q152/Q$166),+Q152/Q$166,0)</f>
        <v>0</v>
      </c>
      <c r="R153" s="38"/>
      <c r="S153" s="48">
        <f>IF(ISNUMBER(+S152/S$166),+S152/S$166,0)</f>
        <v>0</v>
      </c>
      <c r="T153" s="38"/>
      <c r="U153" s="48">
        <f>IF(ISNUMBER(+U152/U$166),+U152/U$166,0)</f>
        <v>0</v>
      </c>
      <c r="V153" s="38"/>
      <c r="W153" s="48">
        <f>IF(ISNUMBER(+W152/W$166),+W152/W$166,0)</f>
        <v>0</v>
      </c>
      <c r="X153" s="38"/>
      <c r="Y153" s="48">
        <f>IF(ISNUMBER(+Y152/Y$166),+Y152/Y$166,0)</f>
        <v>0</v>
      </c>
      <c r="Z153" s="38"/>
      <c r="AA153" s="48">
        <f>IF(ISNUMBER(+AA152/AA$166),+AA152/AA$166,0)</f>
        <v>0</v>
      </c>
      <c r="AB153" s="38"/>
      <c r="AC153" s="48">
        <f>IF(ISNUMBER(+AC152/AC$166),+AC152/AC$166,0)</f>
        <v>0</v>
      </c>
      <c r="AD153" s="38"/>
      <c r="AE153" s="48">
        <f>IF(ISNUMBER(+AE152/AE$166),+AE152/AE$166,0)</f>
        <v>0</v>
      </c>
      <c r="AF153" s="38"/>
      <c r="AG153" s="48">
        <f>IF(ISNUMBER(+AG152/AG$166),+AG152/AG$166,0)</f>
        <v>0</v>
      </c>
      <c r="AH153" s="38"/>
      <c r="AI153" s="48">
        <f>IF(ISNUMBER(+AI152/AI$166),+AI152/AI$166,0)</f>
        <v>0</v>
      </c>
      <c r="AJ153" s="38"/>
      <c r="AK153" s="48">
        <f>IF(ISNUMBER(+AK152/AK$166),+AK152/AK$166,0)</f>
        <v>0</v>
      </c>
      <c r="AL153" s="38"/>
      <c r="AM153" s="48">
        <f>IF(ISNUMBER(+AM152/AM$166),+AM152/AM$166,0)</f>
        <v>0</v>
      </c>
      <c r="AN153" s="38"/>
      <c r="AO153" s="48">
        <f>IF(ISNUMBER(+AO152/AO$166),+AO152/AO$166,0)</f>
        <v>0</v>
      </c>
      <c r="AP153" s="39"/>
    </row>
    <row r="154" spans="2:42" collapsed="1" x14ac:dyDescent="0.2">
      <c r="B154" s="56"/>
      <c r="C154" s="52"/>
      <c r="D154" s="52"/>
      <c r="E154" s="59" t="s">
        <v>45</v>
      </c>
      <c r="F154" s="58"/>
      <c r="G154" s="58"/>
      <c r="H154" s="49"/>
      <c r="I154" s="49"/>
      <c r="J154" s="32">
        <f t="shared" si="262"/>
        <v>0</v>
      </c>
      <c r="K154" s="49"/>
      <c r="L154" s="32">
        <f t="shared" si="263"/>
        <v>0</v>
      </c>
      <c r="M154" s="49"/>
      <c r="N154" s="32">
        <f t="shared" si="263"/>
        <v>0</v>
      </c>
      <c r="O154" s="49"/>
      <c r="P154" s="32">
        <f t="shared" si="263"/>
        <v>0</v>
      </c>
      <c r="Q154" s="49"/>
      <c r="R154" s="32">
        <f t="shared" si="263"/>
        <v>0</v>
      </c>
      <c r="S154" s="49"/>
      <c r="T154" s="32">
        <f t="shared" si="263"/>
        <v>0</v>
      </c>
      <c r="U154" s="49"/>
      <c r="V154" s="32">
        <f t="shared" si="310"/>
        <v>0</v>
      </c>
      <c r="W154" s="49"/>
      <c r="X154" s="32">
        <f t="shared" ref="X154" si="691">IF(ISNUMBER(+W154/U154-1),+W154/U154-1,0)</f>
        <v>0</v>
      </c>
      <c r="Y154" s="49"/>
      <c r="Z154" s="32">
        <f t="shared" ref="Z154" si="692">IF(ISNUMBER(+Y154/W154-1),+Y154/W154-1,0)</f>
        <v>0</v>
      </c>
      <c r="AA154" s="49"/>
      <c r="AB154" s="32">
        <f t="shared" ref="AB154" si="693">IF(ISNUMBER(+AA154/Y154-1),+AA154/Y154-1,0)</f>
        <v>0</v>
      </c>
      <c r="AC154" s="49"/>
      <c r="AD154" s="32">
        <f t="shared" ref="AD154" si="694">IF(ISNUMBER(+AC154/AA154-1),+AC154/AA154-1,0)</f>
        <v>0</v>
      </c>
      <c r="AE154" s="49"/>
      <c r="AF154" s="32">
        <f t="shared" ref="AF154" si="695">IF(ISNUMBER(+AE154/AC154-1),+AE154/AC154-1,0)</f>
        <v>0</v>
      </c>
      <c r="AG154" s="49"/>
      <c r="AH154" s="32">
        <f t="shared" ref="AH154" si="696">IF(ISNUMBER(+AG154/AE154-1),+AG154/AE154-1,0)</f>
        <v>0</v>
      </c>
      <c r="AI154" s="49"/>
      <c r="AJ154" s="32">
        <f t="shared" ref="AJ154" si="697">IF(ISNUMBER(+AI154/AG154-1),+AI154/AG154-1,0)</f>
        <v>0</v>
      </c>
      <c r="AK154" s="49"/>
      <c r="AL154" s="32">
        <f t="shared" ref="AL154" si="698">IF(ISNUMBER(+AK154/AI154-1),+AK154/AI154-1,0)</f>
        <v>0</v>
      </c>
      <c r="AM154" s="49"/>
      <c r="AN154" s="32">
        <f t="shared" ref="AN154" si="699">IF(ISNUMBER(+AM154/AK154-1),+AM154/AK154-1,0)</f>
        <v>0</v>
      </c>
      <c r="AO154" s="49"/>
      <c r="AP154" s="36">
        <f t="shared" ref="AP154" si="700">IF(ISNUMBER(+AO154/AM154-1),+AO154/AM154-1,0)</f>
        <v>0</v>
      </c>
    </row>
    <row r="155" spans="2:42" s="26" customFormat="1" ht="11.25" hidden="1" outlineLevel="1" x14ac:dyDescent="0.2">
      <c r="B155" s="42"/>
      <c r="C155" s="43"/>
      <c r="D155" s="44"/>
      <c r="E155" s="45" t="s">
        <v>140</v>
      </c>
      <c r="F155" s="46"/>
      <c r="G155" s="46"/>
      <c r="H155" s="47">
        <f>IF(ISNUMBER(+H154/H$166),+H154/H$166,0)</f>
        <v>0</v>
      </c>
      <c r="I155" s="48">
        <f>IF(ISNUMBER(+I154/I$166),+I154/I$166,0)</f>
        <v>0</v>
      </c>
      <c r="J155" s="38"/>
      <c r="K155" s="48">
        <f>IF(ISNUMBER(+K154/K$166),+K154/K$166,0)</f>
        <v>0</v>
      </c>
      <c r="L155" s="38"/>
      <c r="M155" s="48">
        <f>IF(ISNUMBER(+M154/M$166),+M154/M$166,0)</f>
        <v>0</v>
      </c>
      <c r="N155" s="38"/>
      <c r="O155" s="48">
        <f>IF(ISNUMBER(+O154/O$166),+O154/O$166,0)</f>
        <v>0</v>
      </c>
      <c r="P155" s="38"/>
      <c r="Q155" s="48">
        <f>IF(ISNUMBER(+Q154/Q$166),+Q154/Q$166,0)</f>
        <v>0</v>
      </c>
      <c r="R155" s="38"/>
      <c r="S155" s="48">
        <f>IF(ISNUMBER(+S154/S$166),+S154/S$166,0)</f>
        <v>0</v>
      </c>
      <c r="T155" s="38"/>
      <c r="U155" s="48">
        <f>IF(ISNUMBER(+U154/U$166),+U154/U$166,0)</f>
        <v>0</v>
      </c>
      <c r="V155" s="38"/>
      <c r="W155" s="48">
        <f>IF(ISNUMBER(+W154/W$166),+W154/W$166,0)</f>
        <v>0</v>
      </c>
      <c r="X155" s="38"/>
      <c r="Y155" s="48">
        <f>IF(ISNUMBER(+Y154/Y$166),+Y154/Y$166,0)</f>
        <v>0</v>
      </c>
      <c r="Z155" s="38"/>
      <c r="AA155" s="48">
        <f>IF(ISNUMBER(+AA154/AA$166),+AA154/AA$166,0)</f>
        <v>0</v>
      </c>
      <c r="AB155" s="38"/>
      <c r="AC155" s="48">
        <f>IF(ISNUMBER(+AC154/AC$166),+AC154/AC$166,0)</f>
        <v>0</v>
      </c>
      <c r="AD155" s="38"/>
      <c r="AE155" s="48">
        <f>IF(ISNUMBER(+AE154/AE$166),+AE154/AE$166,0)</f>
        <v>0</v>
      </c>
      <c r="AF155" s="38"/>
      <c r="AG155" s="48">
        <f>IF(ISNUMBER(+AG154/AG$166),+AG154/AG$166,0)</f>
        <v>0</v>
      </c>
      <c r="AH155" s="38"/>
      <c r="AI155" s="48">
        <f>IF(ISNUMBER(+AI154/AI$166),+AI154/AI$166,0)</f>
        <v>0</v>
      </c>
      <c r="AJ155" s="38"/>
      <c r="AK155" s="48">
        <f>IF(ISNUMBER(+AK154/AK$166),+AK154/AK$166,0)</f>
        <v>0</v>
      </c>
      <c r="AL155" s="38"/>
      <c r="AM155" s="48">
        <f>IF(ISNUMBER(+AM154/AM$166),+AM154/AM$166,0)</f>
        <v>0</v>
      </c>
      <c r="AN155" s="38"/>
      <c r="AO155" s="48">
        <f>IF(ISNUMBER(+AO154/AO$166),+AO154/AO$166,0)</f>
        <v>0</v>
      </c>
      <c r="AP155" s="39"/>
    </row>
    <row r="156" spans="2:42" collapsed="1" x14ac:dyDescent="0.2">
      <c r="B156" s="56"/>
      <c r="C156" s="52" t="s">
        <v>26</v>
      </c>
      <c r="D156" s="57"/>
      <c r="E156" s="58"/>
      <c r="F156" s="58"/>
      <c r="G156" s="58"/>
      <c r="H156" s="49">
        <v>0</v>
      </c>
      <c r="I156" s="49"/>
      <c r="J156" s="32">
        <f t="shared" si="262"/>
        <v>0</v>
      </c>
      <c r="K156" s="49"/>
      <c r="L156" s="32">
        <f t="shared" si="263"/>
        <v>0</v>
      </c>
      <c r="M156" s="49"/>
      <c r="N156" s="32">
        <f t="shared" si="263"/>
        <v>0</v>
      </c>
      <c r="O156" s="49"/>
      <c r="P156" s="32">
        <f t="shared" si="263"/>
        <v>0</v>
      </c>
      <c r="Q156" s="49"/>
      <c r="R156" s="32">
        <f t="shared" si="263"/>
        <v>0</v>
      </c>
      <c r="S156" s="49"/>
      <c r="T156" s="32">
        <f t="shared" si="263"/>
        <v>0</v>
      </c>
      <c r="U156" s="49"/>
      <c r="V156" s="32">
        <f t="shared" si="310"/>
        <v>0</v>
      </c>
      <c r="W156" s="49"/>
      <c r="X156" s="32">
        <f t="shared" ref="X156" si="701">IF(ISNUMBER(+W156/U156-1),+W156/U156-1,0)</f>
        <v>0</v>
      </c>
      <c r="Y156" s="49"/>
      <c r="Z156" s="32">
        <f t="shared" ref="Z156" si="702">IF(ISNUMBER(+Y156/W156-1),+Y156/W156-1,0)</f>
        <v>0</v>
      </c>
      <c r="AA156" s="49"/>
      <c r="AB156" s="32">
        <f t="shared" ref="AB156" si="703">IF(ISNUMBER(+AA156/Y156-1),+AA156/Y156-1,0)</f>
        <v>0</v>
      </c>
      <c r="AC156" s="49"/>
      <c r="AD156" s="32">
        <f t="shared" ref="AD156" si="704">IF(ISNUMBER(+AC156/AA156-1),+AC156/AA156-1,0)</f>
        <v>0</v>
      </c>
      <c r="AE156" s="49"/>
      <c r="AF156" s="32">
        <f t="shared" ref="AF156" si="705">IF(ISNUMBER(+AE156/AC156-1),+AE156/AC156-1,0)</f>
        <v>0</v>
      </c>
      <c r="AG156" s="49"/>
      <c r="AH156" s="32">
        <f t="shared" ref="AH156" si="706">IF(ISNUMBER(+AG156/AE156-1),+AG156/AE156-1,0)</f>
        <v>0</v>
      </c>
      <c r="AI156" s="49"/>
      <c r="AJ156" s="32">
        <f t="shared" ref="AJ156" si="707">IF(ISNUMBER(+AI156/AG156-1),+AI156/AG156-1,0)</f>
        <v>0</v>
      </c>
      <c r="AK156" s="49"/>
      <c r="AL156" s="32">
        <f t="shared" ref="AL156" si="708">IF(ISNUMBER(+AK156/AI156-1),+AK156/AI156-1,0)</f>
        <v>0</v>
      </c>
      <c r="AM156" s="49"/>
      <c r="AN156" s="32">
        <f t="shared" ref="AN156" si="709">IF(ISNUMBER(+AM156/AK156-1),+AM156/AK156-1,0)</f>
        <v>0</v>
      </c>
      <c r="AO156" s="49"/>
      <c r="AP156" s="36">
        <f t="shared" ref="AP156" si="710">IF(ISNUMBER(+AO156/AM156-1),+AO156/AM156-1,0)</f>
        <v>0</v>
      </c>
    </row>
    <row r="157" spans="2:42" s="26" customFormat="1" ht="11.25" hidden="1" outlineLevel="1" x14ac:dyDescent="0.2">
      <c r="B157" s="42"/>
      <c r="C157" s="43"/>
      <c r="D157" s="44"/>
      <c r="E157" s="45" t="s">
        <v>140</v>
      </c>
      <c r="F157" s="46"/>
      <c r="G157" s="46"/>
      <c r="H157" s="47">
        <f>IF(ISNUMBER(+H156/H$166),+H156/H$166,0)</f>
        <v>0</v>
      </c>
      <c r="I157" s="48">
        <f>IF(ISNUMBER(+I156/I$166),+I156/I$166,0)</f>
        <v>0</v>
      </c>
      <c r="J157" s="38"/>
      <c r="K157" s="48">
        <f>IF(ISNUMBER(+K156/K$166),+K156/K$166,0)</f>
        <v>0</v>
      </c>
      <c r="L157" s="38"/>
      <c r="M157" s="48">
        <f>IF(ISNUMBER(+M156/M$166),+M156/M$166,0)</f>
        <v>0</v>
      </c>
      <c r="N157" s="38"/>
      <c r="O157" s="48">
        <f>IF(ISNUMBER(+O156/O$166),+O156/O$166,0)</f>
        <v>0</v>
      </c>
      <c r="P157" s="38"/>
      <c r="Q157" s="48">
        <f>IF(ISNUMBER(+Q156/Q$166),+Q156/Q$166,0)</f>
        <v>0</v>
      </c>
      <c r="R157" s="38"/>
      <c r="S157" s="48">
        <f>IF(ISNUMBER(+S156/S$166),+S156/S$166,0)</f>
        <v>0</v>
      </c>
      <c r="T157" s="38"/>
      <c r="U157" s="48">
        <f>IF(ISNUMBER(+U156/U$166),+U156/U$166,0)</f>
        <v>0</v>
      </c>
      <c r="V157" s="38"/>
      <c r="W157" s="48">
        <f>IF(ISNUMBER(+W156/W$166),+W156/W$166,0)</f>
        <v>0</v>
      </c>
      <c r="X157" s="38"/>
      <c r="Y157" s="48">
        <f>IF(ISNUMBER(+Y156/Y$166),+Y156/Y$166,0)</f>
        <v>0</v>
      </c>
      <c r="Z157" s="38"/>
      <c r="AA157" s="48">
        <f>IF(ISNUMBER(+AA156/AA$166),+AA156/AA$166,0)</f>
        <v>0</v>
      </c>
      <c r="AB157" s="38"/>
      <c r="AC157" s="48">
        <f>IF(ISNUMBER(+AC156/AC$166),+AC156/AC$166,0)</f>
        <v>0</v>
      </c>
      <c r="AD157" s="38"/>
      <c r="AE157" s="48">
        <f>IF(ISNUMBER(+AE156/AE$166),+AE156/AE$166,0)</f>
        <v>0</v>
      </c>
      <c r="AF157" s="38"/>
      <c r="AG157" s="48">
        <f>IF(ISNUMBER(+AG156/AG$166),+AG156/AG$166,0)</f>
        <v>0</v>
      </c>
      <c r="AH157" s="38"/>
      <c r="AI157" s="48">
        <f>IF(ISNUMBER(+AI156/AI$166),+AI156/AI$166,0)</f>
        <v>0</v>
      </c>
      <c r="AJ157" s="38"/>
      <c r="AK157" s="48">
        <f>IF(ISNUMBER(+AK156/AK$166),+AK156/AK$166,0)</f>
        <v>0</v>
      </c>
      <c r="AL157" s="38"/>
      <c r="AM157" s="48">
        <f>IF(ISNUMBER(+AM156/AM$166),+AM156/AM$166,0)</f>
        <v>0</v>
      </c>
      <c r="AN157" s="38"/>
      <c r="AO157" s="48">
        <f>IF(ISNUMBER(+AO156/AO$166),+AO156/AO$166,0)</f>
        <v>0</v>
      </c>
      <c r="AP157" s="39"/>
    </row>
    <row r="158" spans="2:42" collapsed="1" x14ac:dyDescent="0.2">
      <c r="B158" s="180"/>
      <c r="C158" s="181" t="s">
        <v>27</v>
      </c>
      <c r="D158" s="182"/>
      <c r="E158" s="183"/>
      <c r="F158" s="183"/>
      <c r="G158" s="183"/>
      <c r="H158" s="195">
        <f>+H160+H162</f>
        <v>0</v>
      </c>
      <c r="I158" s="195">
        <f>+I160+I162</f>
        <v>0</v>
      </c>
      <c r="J158" s="184">
        <f t="shared" si="262"/>
        <v>0</v>
      </c>
      <c r="K158" s="195">
        <f>+K160+K162</f>
        <v>0</v>
      </c>
      <c r="L158" s="184">
        <f t="shared" si="263"/>
        <v>0</v>
      </c>
      <c r="M158" s="195">
        <f>+M160+M162</f>
        <v>0</v>
      </c>
      <c r="N158" s="184">
        <f t="shared" si="263"/>
        <v>0</v>
      </c>
      <c r="O158" s="195">
        <f>+O160+O162</f>
        <v>0</v>
      </c>
      <c r="P158" s="184">
        <f t="shared" si="263"/>
        <v>0</v>
      </c>
      <c r="Q158" s="195">
        <f>+Q160+Q162</f>
        <v>0</v>
      </c>
      <c r="R158" s="184">
        <f t="shared" si="263"/>
        <v>0</v>
      </c>
      <c r="S158" s="195">
        <f>+S160+S162</f>
        <v>0</v>
      </c>
      <c r="T158" s="184">
        <f t="shared" si="263"/>
        <v>0</v>
      </c>
      <c r="U158" s="195">
        <f>+U160+U162</f>
        <v>0</v>
      </c>
      <c r="V158" s="184">
        <f t="shared" si="310"/>
        <v>0</v>
      </c>
      <c r="W158" s="195">
        <f>+W160+W162</f>
        <v>0</v>
      </c>
      <c r="X158" s="184">
        <f t="shared" ref="X158" si="711">IF(ISNUMBER(+W158/U158-1),+W158/U158-1,0)</f>
        <v>0</v>
      </c>
      <c r="Y158" s="195">
        <f>+Y160+Y162</f>
        <v>0</v>
      </c>
      <c r="Z158" s="184">
        <f t="shared" ref="Z158" si="712">IF(ISNUMBER(+Y158/W158-1),+Y158/W158-1,0)</f>
        <v>0</v>
      </c>
      <c r="AA158" s="195">
        <f>+AA160+AA162</f>
        <v>0</v>
      </c>
      <c r="AB158" s="184">
        <f t="shared" ref="AB158" si="713">IF(ISNUMBER(+AA158/Y158-1),+AA158/Y158-1,0)</f>
        <v>0</v>
      </c>
      <c r="AC158" s="195">
        <f>+AC160+AC162</f>
        <v>0</v>
      </c>
      <c r="AD158" s="184">
        <f t="shared" ref="AD158" si="714">IF(ISNUMBER(+AC158/AA158-1),+AC158/AA158-1,0)</f>
        <v>0</v>
      </c>
      <c r="AE158" s="195">
        <f>+AE160+AE162</f>
        <v>0</v>
      </c>
      <c r="AF158" s="184">
        <f t="shared" ref="AF158" si="715">IF(ISNUMBER(+AE158/AC158-1),+AE158/AC158-1,0)</f>
        <v>0</v>
      </c>
      <c r="AG158" s="195">
        <f>+AG160+AG162</f>
        <v>0</v>
      </c>
      <c r="AH158" s="184">
        <f t="shared" ref="AH158" si="716">IF(ISNUMBER(+AG158/AE158-1),+AG158/AE158-1,0)</f>
        <v>0</v>
      </c>
      <c r="AI158" s="195">
        <f>+AI160+AI162</f>
        <v>0</v>
      </c>
      <c r="AJ158" s="184">
        <f t="shared" ref="AJ158" si="717">IF(ISNUMBER(+AI158/AG158-1),+AI158/AG158-1,0)</f>
        <v>0</v>
      </c>
      <c r="AK158" s="195">
        <f>+AK160+AK162</f>
        <v>0</v>
      </c>
      <c r="AL158" s="184">
        <f t="shared" ref="AL158" si="718">IF(ISNUMBER(+AK158/AI158-1),+AK158/AI158-1,0)</f>
        <v>0</v>
      </c>
      <c r="AM158" s="195">
        <f>+AM160+AM162</f>
        <v>0</v>
      </c>
      <c r="AN158" s="184">
        <f t="shared" ref="AN158" si="719">IF(ISNUMBER(+AM158/AK158-1),+AM158/AK158-1,0)</f>
        <v>0</v>
      </c>
      <c r="AO158" s="195">
        <f>+AO160+AO162</f>
        <v>0</v>
      </c>
      <c r="AP158" s="185">
        <f t="shared" ref="AP158" si="720">IF(ISNUMBER(+AO158/AM158-1),+AO158/AM158-1,0)</f>
        <v>0</v>
      </c>
    </row>
    <row r="159" spans="2:42" s="26" customFormat="1" ht="11.25" hidden="1" outlineLevel="1" x14ac:dyDescent="0.2">
      <c r="B159" s="186"/>
      <c r="C159" s="187"/>
      <c r="D159" s="188"/>
      <c r="E159" s="189" t="s">
        <v>140</v>
      </c>
      <c r="F159" s="190"/>
      <c r="G159" s="190"/>
      <c r="H159" s="191">
        <f>IF(ISNUMBER(+H158/H$166),+H158/H$166,0)</f>
        <v>0</v>
      </c>
      <c r="I159" s="192">
        <f>IF(ISNUMBER(+I158/I$166),+I158/I$166,0)</f>
        <v>0</v>
      </c>
      <c r="J159" s="193"/>
      <c r="K159" s="192">
        <f>IF(ISNUMBER(+K158/K$166),+K158/K$166,0)</f>
        <v>0</v>
      </c>
      <c r="L159" s="193"/>
      <c r="M159" s="192">
        <f>IF(ISNUMBER(+M158/M$166),+M158/M$166,0)</f>
        <v>0</v>
      </c>
      <c r="N159" s="193"/>
      <c r="O159" s="192">
        <f>IF(ISNUMBER(+O158/O$166),+O158/O$166,0)</f>
        <v>0</v>
      </c>
      <c r="P159" s="193"/>
      <c r="Q159" s="192">
        <f>IF(ISNUMBER(+Q158/Q$166),+Q158/Q$166,0)</f>
        <v>0</v>
      </c>
      <c r="R159" s="193"/>
      <c r="S159" s="192">
        <f>IF(ISNUMBER(+S158/S$166),+S158/S$166,0)</f>
        <v>0</v>
      </c>
      <c r="T159" s="193"/>
      <c r="U159" s="192">
        <f>IF(ISNUMBER(+U158/U$166),+U158/U$166,0)</f>
        <v>0</v>
      </c>
      <c r="V159" s="193"/>
      <c r="W159" s="192">
        <f>IF(ISNUMBER(+W158/W$166),+W158/W$166,0)</f>
        <v>0</v>
      </c>
      <c r="X159" s="193"/>
      <c r="Y159" s="192">
        <f>IF(ISNUMBER(+Y158/Y$166),+Y158/Y$166,0)</f>
        <v>0</v>
      </c>
      <c r="Z159" s="193"/>
      <c r="AA159" s="192">
        <f>IF(ISNUMBER(+AA158/AA$166),+AA158/AA$166,0)</f>
        <v>0</v>
      </c>
      <c r="AB159" s="193"/>
      <c r="AC159" s="192">
        <f>IF(ISNUMBER(+AC158/AC$166),+AC158/AC$166,0)</f>
        <v>0</v>
      </c>
      <c r="AD159" s="193"/>
      <c r="AE159" s="192">
        <f>IF(ISNUMBER(+AE158/AE$166),+AE158/AE$166,0)</f>
        <v>0</v>
      </c>
      <c r="AF159" s="193"/>
      <c r="AG159" s="192">
        <f>IF(ISNUMBER(+AG158/AG$166),+AG158/AG$166,0)</f>
        <v>0</v>
      </c>
      <c r="AH159" s="193"/>
      <c r="AI159" s="192">
        <f>IF(ISNUMBER(+AI158/AI$166),+AI158/AI$166,0)</f>
        <v>0</v>
      </c>
      <c r="AJ159" s="193"/>
      <c r="AK159" s="192">
        <f>IF(ISNUMBER(+AK158/AK$166),+AK158/AK$166,0)</f>
        <v>0</v>
      </c>
      <c r="AL159" s="193"/>
      <c r="AM159" s="192">
        <f>IF(ISNUMBER(+AM158/AM$166),+AM158/AM$166,0)</f>
        <v>0</v>
      </c>
      <c r="AN159" s="193"/>
      <c r="AO159" s="192">
        <f>IF(ISNUMBER(+AO158/AO$166),+AO158/AO$166,0)</f>
        <v>0</v>
      </c>
      <c r="AP159" s="194"/>
    </row>
    <row r="160" spans="2:42" collapsed="1" x14ac:dyDescent="0.2">
      <c r="B160" s="56"/>
      <c r="C160" s="52"/>
      <c r="D160" s="52" t="s">
        <v>48</v>
      </c>
      <c r="E160" s="58"/>
      <c r="F160" s="58"/>
      <c r="G160" s="58"/>
      <c r="H160" s="49"/>
      <c r="I160" s="49"/>
      <c r="J160" s="32">
        <f t="shared" si="262"/>
        <v>0</v>
      </c>
      <c r="K160" s="49"/>
      <c r="L160" s="32">
        <f t="shared" si="263"/>
        <v>0</v>
      </c>
      <c r="M160" s="49"/>
      <c r="N160" s="32">
        <f t="shared" si="263"/>
        <v>0</v>
      </c>
      <c r="O160" s="49"/>
      <c r="P160" s="32">
        <f t="shared" si="263"/>
        <v>0</v>
      </c>
      <c r="Q160" s="49"/>
      <c r="R160" s="32">
        <f t="shared" si="263"/>
        <v>0</v>
      </c>
      <c r="S160" s="49"/>
      <c r="T160" s="32">
        <f t="shared" si="263"/>
        <v>0</v>
      </c>
      <c r="U160" s="49"/>
      <c r="V160" s="32">
        <f t="shared" si="310"/>
        <v>0</v>
      </c>
      <c r="W160" s="49"/>
      <c r="X160" s="32">
        <f t="shared" ref="X160" si="721">IF(ISNUMBER(+W160/U160-1),+W160/U160-1,0)</f>
        <v>0</v>
      </c>
      <c r="Y160" s="49"/>
      <c r="Z160" s="32">
        <f t="shared" ref="Z160" si="722">IF(ISNUMBER(+Y160/W160-1),+Y160/W160-1,0)</f>
        <v>0</v>
      </c>
      <c r="AA160" s="49"/>
      <c r="AB160" s="32">
        <f t="shared" ref="AB160" si="723">IF(ISNUMBER(+AA160/Y160-1),+AA160/Y160-1,0)</f>
        <v>0</v>
      </c>
      <c r="AC160" s="49"/>
      <c r="AD160" s="32">
        <f t="shared" ref="AD160" si="724">IF(ISNUMBER(+AC160/AA160-1),+AC160/AA160-1,0)</f>
        <v>0</v>
      </c>
      <c r="AE160" s="49"/>
      <c r="AF160" s="32">
        <f t="shared" ref="AF160" si="725">IF(ISNUMBER(+AE160/AC160-1),+AE160/AC160-1,0)</f>
        <v>0</v>
      </c>
      <c r="AG160" s="49"/>
      <c r="AH160" s="32">
        <f t="shared" ref="AH160" si="726">IF(ISNUMBER(+AG160/AE160-1),+AG160/AE160-1,0)</f>
        <v>0</v>
      </c>
      <c r="AI160" s="49"/>
      <c r="AJ160" s="32">
        <f t="shared" ref="AJ160" si="727">IF(ISNUMBER(+AI160/AG160-1),+AI160/AG160-1,0)</f>
        <v>0</v>
      </c>
      <c r="AK160" s="49"/>
      <c r="AL160" s="32">
        <f t="shared" ref="AL160" si="728">IF(ISNUMBER(+AK160/AI160-1),+AK160/AI160-1,0)</f>
        <v>0</v>
      </c>
      <c r="AM160" s="49"/>
      <c r="AN160" s="32">
        <f t="shared" ref="AN160" si="729">IF(ISNUMBER(+AM160/AK160-1),+AM160/AK160-1,0)</f>
        <v>0</v>
      </c>
      <c r="AO160" s="49"/>
      <c r="AP160" s="36">
        <f t="shared" ref="AP160" si="730">IF(ISNUMBER(+AO160/AM160-1),+AO160/AM160-1,0)</f>
        <v>0</v>
      </c>
    </row>
    <row r="161" spans="2:42" s="26" customFormat="1" ht="11.25" hidden="1" outlineLevel="1" x14ac:dyDescent="0.2">
      <c r="B161" s="42"/>
      <c r="C161" s="43"/>
      <c r="D161" s="44"/>
      <c r="E161" s="45" t="s">
        <v>140</v>
      </c>
      <c r="F161" s="46"/>
      <c r="G161" s="46"/>
      <c r="H161" s="47">
        <f>IF(ISNUMBER(+H160/H$166),+H160/H$166,0)</f>
        <v>0</v>
      </c>
      <c r="I161" s="48">
        <f>IF(ISNUMBER(+I160/I$166),+I160/I$166,0)</f>
        <v>0</v>
      </c>
      <c r="J161" s="38"/>
      <c r="K161" s="48">
        <f>IF(ISNUMBER(+K160/K$166),+K160/K$166,0)</f>
        <v>0</v>
      </c>
      <c r="L161" s="38"/>
      <c r="M161" s="48">
        <f>IF(ISNUMBER(+M160/M$166),+M160/M$166,0)</f>
        <v>0</v>
      </c>
      <c r="N161" s="38"/>
      <c r="O161" s="48">
        <f>IF(ISNUMBER(+O160/O$166),+O160/O$166,0)</f>
        <v>0</v>
      </c>
      <c r="P161" s="38"/>
      <c r="Q161" s="48">
        <f>IF(ISNUMBER(+Q160/Q$166),+Q160/Q$166,0)</f>
        <v>0</v>
      </c>
      <c r="R161" s="38"/>
      <c r="S161" s="48">
        <f>IF(ISNUMBER(+S160/S$166),+S160/S$166,0)</f>
        <v>0</v>
      </c>
      <c r="T161" s="38"/>
      <c r="U161" s="48">
        <f>IF(ISNUMBER(+U160/U$166),+U160/U$166,0)</f>
        <v>0</v>
      </c>
      <c r="V161" s="38"/>
      <c r="W161" s="48"/>
      <c r="X161" s="38"/>
      <c r="Y161" s="48"/>
      <c r="Z161" s="38"/>
      <c r="AA161" s="48"/>
      <c r="AB161" s="38"/>
      <c r="AC161" s="48"/>
      <c r="AD161" s="38"/>
      <c r="AE161" s="48"/>
      <c r="AF161" s="38"/>
      <c r="AG161" s="48"/>
      <c r="AH161" s="38"/>
      <c r="AI161" s="48"/>
      <c r="AJ161" s="38"/>
      <c r="AK161" s="48"/>
      <c r="AL161" s="38"/>
      <c r="AM161" s="48"/>
      <c r="AN161" s="38"/>
      <c r="AO161" s="48"/>
      <c r="AP161" s="39"/>
    </row>
    <row r="162" spans="2:42" collapsed="1" x14ac:dyDescent="0.2">
      <c r="B162" s="56"/>
      <c r="C162" s="52"/>
      <c r="D162" s="52" t="s">
        <v>49</v>
      </c>
      <c r="E162" s="58"/>
      <c r="F162" s="58"/>
      <c r="G162" s="58"/>
      <c r="H162" s="49"/>
      <c r="I162" s="49"/>
      <c r="J162" s="32">
        <f t="shared" si="262"/>
        <v>0</v>
      </c>
      <c r="K162" s="49"/>
      <c r="L162" s="32">
        <f t="shared" si="263"/>
        <v>0</v>
      </c>
      <c r="M162" s="49"/>
      <c r="N162" s="32">
        <f t="shared" si="263"/>
        <v>0</v>
      </c>
      <c r="O162" s="49"/>
      <c r="P162" s="32">
        <f t="shared" si="263"/>
        <v>0</v>
      </c>
      <c r="Q162" s="49"/>
      <c r="R162" s="32">
        <f t="shared" si="263"/>
        <v>0</v>
      </c>
      <c r="S162" s="49"/>
      <c r="T162" s="32">
        <f t="shared" si="263"/>
        <v>0</v>
      </c>
      <c r="U162" s="49"/>
      <c r="V162" s="32">
        <f t="shared" si="310"/>
        <v>0</v>
      </c>
      <c r="W162" s="49"/>
      <c r="X162" s="32">
        <f t="shared" ref="X162" si="731">IF(ISNUMBER(+W162/U162-1),+W162/U162-1,0)</f>
        <v>0</v>
      </c>
      <c r="Y162" s="49"/>
      <c r="Z162" s="32">
        <f t="shared" ref="Z162" si="732">IF(ISNUMBER(+Y162/W162-1),+Y162/W162-1,0)</f>
        <v>0</v>
      </c>
      <c r="AA162" s="49"/>
      <c r="AB162" s="32">
        <f t="shared" ref="AB162" si="733">IF(ISNUMBER(+AA162/Y162-1),+AA162/Y162-1,0)</f>
        <v>0</v>
      </c>
      <c r="AC162" s="49"/>
      <c r="AD162" s="32">
        <f t="shared" ref="AD162" si="734">IF(ISNUMBER(+AC162/AA162-1),+AC162/AA162-1,0)</f>
        <v>0</v>
      </c>
      <c r="AE162" s="49"/>
      <c r="AF162" s="32">
        <f t="shared" ref="AF162" si="735">IF(ISNUMBER(+AE162/AC162-1),+AE162/AC162-1,0)</f>
        <v>0</v>
      </c>
      <c r="AG162" s="49"/>
      <c r="AH162" s="32">
        <f t="shared" ref="AH162" si="736">IF(ISNUMBER(+AG162/AE162-1),+AG162/AE162-1,0)</f>
        <v>0</v>
      </c>
      <c r="AI162" s="49"/>
      <c r="AJ162" s="32">
        <f t="shared" ref="AJ162" si="737">IF(ISNUMBER(+AI162/AG162-1),+AI162/AG162-1,0)</f>
        <v>0</v>
      </c>
      <c r="AK162" s="49"/>
      <c r="AL162" s="32">
        <f t="shared" ref="AL162" si="738">IF(ISNUMBER(+AK162/AI162-1),+AK162/AI162-1,0)</f>
        <v>0</v>
      </c>
      <c r="AM162" s="49"/>
      <c r="AN162" s="32">
        <f t="shared" ref="AN162" si="739">IF(ISNUMBER(+AM162/AK162-1),+AM162/AK162-1,0)</f>
        <v>0</v>
      </c>
      <c r="AO162" s="49"/>
      <c r="AP162" s="36">
        <f t="shared" ref="AP162" si="740">IF(ISNUMBER(+AO162/AM162-1),+AO162/AM162-1,0)</f>
        <v>0</v>
      </c>
    </row>
    <row r="163" spans="2:42" s="26" customFormat="1" ht="11.25" hidden="1" outlineLevel="1" x14ac:dyDescent="0.2">
      <c r="B163" s="42"/>
      <c r="C163" s="43"/>
      <c r="D163" s="44"/>
      <c r="E163" s="45" t="s">
        <v>140</v>
      </c>
      <c r="F163" s="46"/>
      <c r="G163" s="46"/>
      <c r="H163" s="47">
        <f>IF(ISNUMBER(+H162/H$166),+H162/H$166,0)</f>
        <v>0</v>
      </c>
      <c r="I163" s="48">
        <f>IF(ISNUMBER(+I162/I$166),+I162/I$166,0)</f>
        <v>0</v>
      </c>
      <c r="J163" s="38"/>
      <c r="K163" s="48">
        <f>IF(ISNUMBER(+K162/K$166),+K162/K$166,0)</f>
        <v>0</v>
      </c>
      <c r="L163" s="38"/>
      <c r="M163" s="48">
        <f>IF(ISNUMBER(+M162/M$166),+M162/M$166,0)</f>
        <v>0</v>
      </c>
      <c r="N163" s="38"/>
      <c r="O163" s="48">
        <f>IF(ISNUMBER(+O162/O$166),+O162/O$166,0)</f>
        <v>0</v>
      </c>
      <c r="P163" s="38"/>
      <c r="Q163" s="48">
        <f>IF(ISNUMBER(+Q162/Q$166),+Q162/Q$166,0)</f>
        <v>0</v>
      </c>
      <c r="R163" s="38"/>
      <c r="S163" s="48">
        <f>IF(ISNUMBER(+S162/S$166),+S162/S$166,0)</f>
        <v>0</v>
      </c>
      <c r="T163" s="38"/>
      <c r="U163" s="48">
        <f>IF(ISNUMBER(+U162/U$166),+U162/U$166,0)</f>
        <v>0</v>
      </c>
      <c r="V163" s="38"/>
      <c r="W163" s="48">
        <f>IF(ISNUMBER(+W162/W$166),+W162/W$166,0)</f>
        <v>0</v>
      </c>
      <c r="X163" s="38"/>
      <c r="Y163" s="48">
        <f>IF(ISNUMBER(+Y162/Y$166),+Y162/Y$166,0)</f>
        <v>0</v>
      </c>
      <c r="Z163" s="38"/>
      <c r="AA163" s="48">
        <f>IF(ISNUMBER(+AA162/AA$166),+AA162/AA$166,0)</f>
        <v>0</v>
      </c>
      <c r="AB163" s="38"/>
      <c r="AC163" s="48">
        <f>IF(ISNUMBER(+AC162/AC$166),+AC162/AC$166,0)</f>
        <v>0</v>
      </c>
      <c r="AD163" s="38"/>
      <c r="AE163" s="48">
        <f>IF(ISNUMBER(+AE162/AE$166),+AE162/AE$166,0)</f>
        <v>0</v>
      </c>
      <c r="AF163" s="38"/>
      <c r="AG163" s="48">
        <f>IF(ISNUMBER(+AG162/AG$166),+AG162/AG$166,0)</f>
        <v>0</v>
      </c>
      <c r="AH163" s="38"/>
      <c r="AI163" s="48">
        <f>IF(ISNUMBER(+AI162/AI$166),+AI162/AI$166,0)</f>
        <v>0</v>
      </c>
      <c r="AJ163" s="38"/>
      <c r="AK163" s="48">
        <f>IF(ISNUMBER(+AK162/AK$166),+AK162/AK$166,0)</f>
        <v>0</v>
      </c>
      <c r="AL163" s="38"/>
      <c r="AM163" s="48">
        <f>IF(ISNUMBER(+AM162/AM$166),+AM162/AM$166,0)</f>
        <v>0</v>
      </c>
      <c r="AN163" s="38"/>
      <c r="AO163" s="48">
        <f>IF(ISNUMBER(+AO162/AO$166),+AO162/AO$166,0)</f>
        <v>0</v>
      </c>
      <c r="AP163" s="39"/>
    </row>
    <row r="164" spans="2:42" collapsed="1" x14ac:dyDescent="0.2">
      <c r="B164" s="56"/>
      <c r="C164" s="52" t="s">
        <v>12</v>
      </c>
      <c r="D164" s="57"/>
      <c r="E164" s="58"/>
      <c r="F164" s="58"/>
      <c r="G164" s="58"/>
      <c r="H164" s="49"/>
      <c r="I164" s="49">
        <v>0</v>
      </c>
      <c r="J164" s="32">
        <f t="shared" si="262"/>
        <v>0</v>
      </c>
      <c r="K164" s="49">
        <v>0</v>
      </c>
      <c r="L164" s="32">
        <f t="shared" si="263"/>
        <v>0</v>
      </c>
      <c r="M164" s="49">
        <v>0</v>
      </c>
      <c r="N164" s="32">
        <f t="shared" si="263"/>
        <v>0</v>
      </c>
      <c r="O164" s="49">
        <v>0</v>
      </c>
      <c r="P164" s="32">
        <f t="shared" si="263"/>
        <v>0</v>
      </c>
      <c r="Q164" s="49">
        <v>0</v>
      </c>
      <c r="R164" s="32">
        <f t="shared" si="263"/>
        <v>0</v>
      </c>
      <c r="S164" s="49">
        <v>0</v>
      </c>
      <c r="T164" s="32">
        <f t="shared" si="263"/>
        <v>0</v>
      </c>
      <c r="U164" s="49">
        <v>0</v>
      </c>
      <c r="V164" s="32">
        <f t="shared" si="310"/>
        <v>0</v>
      </c>
      <c r="W164" s="49">
        <v>0</v>
      </c>
      <c r="X164" s="32">
        <f t="shared" ref="X164" si="741">IF(ISNUMBER(+W164/U164-1),+W164/U164-1,0)</f>
        <v>0</v>
      </c>
      <c r="Y164" s="49">
        <v>0</v>
      </c>
      <c r="Z164" s="32">
        <f t="shared" ref="Z164" si="742">IF(ISNUMBER(+Y164/W164-1),+Y164/W164-1,0)</f>
        <v>0</v>
      </c>
      <c r="AA164" s="49">
        <v>0</v>
      </c>
      <c r="AB164" s="32">
        <f t="shared" ref="AB164" si="743">IF(ISNUMBER(+AA164/Y164-1),+AA164/Y164-1,0)</f>
        <v>0</v>
      </c>
      <c r="AC164" s="49">
        <v>0</v>
      </c>
      <c r="AD164" s="32">
        <f t="shared" ref="AD164" si="744">IF(ISNUMBER(+AC164/AA164-1),+AC164/AA164-1,0)</f>
        <v>0</v>
      </c>
      <c r="AE164" s="49">
        <v>0</v>
      </c>
      <c r="AF164" s="32">
        <f t="shared" ref="AF164" si="745">IF(ISNUMBER(+AE164/AC164-1),+AE164/AC164-1,0)</f>
        <v>0</v>
      </c>
      <c r="AG164" s="49">
        <v>0</v>
      </c>
      <c r="AH164" s="32">
        <f t="shared" ref="AH164" si="746">IF(ISNUMBER(+AG164/AE164-1),+AG164/AE164-1,0)</f>
        <v>0</v>
      </c>
      <c r="AI164" s="49">
        <v>0</v>
      </c>
      <c r="AJ164" s="32">
        <f t="shared" ref="AJ164" si="747">IF(ISNUMBER(+AI164/AG164-1),+AI164/AG164-1,0)</f>
        <v>0</v>
      </c>
      <c r="AK164" s="49">
        <v>0</v>
      </c>
      <c r="AL164" s="32">
        <f t="shared" ref="AL164" si="748">IF(ISNUMBER(+AK164/AI164-1),+AK164/AI164-1,0)</f>
        <v>0</v>
      </c>
      <c r="AM164" s="49">
        <v>0</v>
      </c>
      <c r="AN164" s="32">
        <f t="shared" ref="AN164" si="749">IF(ISNUMBER(+AM164/AK164-1),+AM164/AK164-1,0)</f>
        <v>0</v>
      </c>
      <c r="AO164" s="49">
        <v>0</v>
      </c>
      <c r="AP164" s="36">
        <f t="shared" ref="AP164" si="750">IF(ISNUMBER(+AO164/AM164-1),+AO164/AM164-1,0)</f>
        <v>0</v>
      </c>
    </row>
    <row r="165" spans="2:42" s="26" customFormat="1" ht="11.25" hidden="1" outlineLevel="1" x14ac:dyDescent="0.2">
      <c r="B165" s="42"/>
      <c r="C165" s="43"/>
      <c r="D165" s="44"/>
      <c r="E165" s="45" t="s">
        <v>140</v>
      </c>
      <c r="F165" s="46"/>
      <c r="G165" s="46"/>
      <c r="H165" s="47">
        <f>IF(ISNUMBER(+H164/H$166),+H164/H$166,0)</f>
        <v>0</v>
      </c>
      <c r="I165" s="48">
        <f>IF(ISNUMBER(+I164/I$166),+I164/I$166,0)</f>
        <v>0</v>
      </c>
      <c r="J165" s="38"/>
      <c r="K165" s="48">
        <f>IF(ISNUMBER(+K164/K$166),+K164/K$166,0)</f>
        <v>0</v>
      </c>
      <c r="L165" s="38"/>
      <c r="M165" s="48">
        <f>IF(ISNUMBER(+M164/M$166),+M164/M$166,0)</f>
        <v>0</v>
      </c>
      <c r="N165" s="38"/>
      <c r="O165" s="48">
        <f>IF(ISNUMBER(+O164/O$166),+O164/O$166,0)</f>
        <v>0</v>
      </c>
      <c r="P165" s="38"/>
      <c r="Q165" s="48">
        <f>IF(ISNUMBER(+Q164/Q$166),+Q164/Q$166,0)</f>
        <v>0</v>
      </c>
      <c r="R165" s="38"/>
      <c r="S165" s="48">
        <f>IF(ISNUMBER(+S164/S$166),+S164/S$166,0)</f>
        <v>0</v>
      </c>
      <c r="T165" s="38"/>
      <c r="U165" s="48">
        <f>IF(ISNUMBER(+U164/U$166),+U164/U$166,0)</f>
        <v>0</v>
      </c>
      <c r="V165" s="38"/>
      <c r="W165" s="48">
        <f>IF(ISNUMBER(+W164/W$166),+W164/W$166,0)</f>
        <v>0</v>
      </c>
      <c r="X165" s="38"/>
      <c r="Y165" s="48">
        <f>IF(ISNUMBER(+Y164/Y$166),+Y164/Y$166,0)</f>
        <v>0</v>
      </c>
      <c r="Z165" s="38"/>
      <c r="AA165" s="48">
        <f>IF(ISNUMBER(+AA164/AA$166),+AA164/AA$166,0)</f>
        <v>0</v>
      </c>
      <c r="AB165" s="38"/>
      <c r="AC165" s="48">
        <f>IF(ISNUMBER(+AC164/AC$166),+AC164/AC$166,0)</f>
        <v>0</v>
      </c>
      <c r="AD165" s="38"/>
      <c r="AE165" s="48">
        <f>IF(ISNUMBER(+AE164/AE$166),+AE164/AE$166,0)</f>
        <v>0</v>
      </c>
      <c r="AF165" s="38"/>
      <c r="AG165" s="48">
        <f>IF(ISNUMBER(+AG164/AG$166),+AG164/AG$166,0)</f>
        <v>0</v>
      </c>
      <c r="AH165" s="38"/>
      <c r="AI165" s="48">
        <f>IF(ISNUMBER(+AI164/AI$166),+AI164/AI$166,0)</f>
        <v>0</v>
      </c>
      <c r="AJ165" s="38"/>
      <c r="AK165" s="48">
        <f>IF(ISNUMBER(+AK164/AK$166),+AK164/AK$166,0)</f>
        <v>0</v>
      </c>
      <c r="AL165" s="38"/>
      <c r="AM165" s="48">
        <f>IF(ISNUMBER(+AM164/AM$166),+AM164/AM$166,0)</f>
        <v>0</v>
      </c>
      <c r="AN165" s="38"/>
      <c r="AO165" s="48">
        <f>IF(ISNUMBER(+AO164/AO$166),+AO164/AO$166,0)</f>
        <v>0</v>
      </c>
      <c r="AP165" s="39"/>
    </row>
    <row r="166" spans="2:42" s="87" customFormat="1" ht="15.75" customHeight="1" collapsed="1" x14ac:dyDescent="0.25">
      <c r="B166" s="253" t="s">
        <v>28</v>
      </c>
      <c r="C166" s="254"/>
      <c r="D166" s="255"/>
      <c r="E166" s="256"/>
      <c r="F166" s="256"/>
      <c r="G166" s="256"/>
      <c r="H166" s="257">
        <f>SUM(H68,H98,H128)</f>
        <v>0</v>
      </c>
      <c r="I166" s="257">
        <f>SUM(I68,I98,I128)</f>
        <v>0</v>
      </c>
      <c r="J166" s="258">
        <f t="shared" si="262"/>
        <v>0</v>
      </c>
      <c r="K166" s="257">
        <f>SUM(K68,K98,K128)</f>
        <v>0</v>
      </c>
      <c r="L166" s="258">
        <f t="shared" si="263"/>
        <v>0</v>
      </c>
      <c r="M166" s="257">
        <f>SUM(M68,M98,M128)</f>
        <v>0</v>
      </c>
      <c r="N166" s="258">
        <f t="shared" si="263"/>
        <v>0</v>
      </c>
      <c r="O166" s="257">
        <f>SUM(O68,O98,O128)</f>
        <v>0</v>
      </c>
      <c r="P166" s="258">
        <f t="shared" si="263"/>
        <v>0</v>
      </c>
      <c r="Q166" s="257">
        <f>SUM(Q68,Q98,Q128)</f>
        <v>0</v>
      </c>
      <c r="R166" s="258">
        <f t="shared" si="263"/>
        <v>0</v>
      </c>
      <c r="S166" s="257">
        <f>SUM(S68,S98,S128)</f>
        <v>0</v>
      </c>
      <c r="T166" s="258">
        <f t="shared" si="263"/>
        <v>0</v>
      </c>
      <c r="U166" s="257">
        <f>SUM(U68,U98,U128)</f>
        <v>0</v>
      </c>
      <c r="V166" s="258">
        <f t="shared" si="310"/>
        <v>0</v>
      </c>
      <c r="W166" s="257">
        <f>SUM(W68,W98,W128)</f>
        <v>0</v>
      </c>
      <c r="X166" s="258">
        <f t="shared" ref="X166" si="751">IF(ISNUMBER(+W166/U166-1),+W166/U166-1,0)</f>
        <v>0</v>
      </c>
      <c r="Y166" s="257">
        <f>SUM(Y68,Y98,Y128)</f>
        <v>0</v>
      </c>
      <c r="Z166" s="258">
        <f t="shared" ref="Z166" si="752">IF(ISNUMBER(+Y166/W166-1),+Y166/W166-1,0)</f>
        <v>0</v>
      </c>
      <c r="AA166" s="257">
        <f>SUM(AA68,AA98,AA128)</f>
        <v>0</v>
      </c>
      <c r="AB166" s="258">
        <f t="shared" ref="AB166" si="753">IF(ISNUMBER(+AA166/Y166-1),+AA166/Y166-1,0)</f>
        <v>0</v>
      </c>
      <c r="AC166" s="257">
        <f>SUM(AC68,AC98,AC128)</f>
        <v>0</v>
      </c>
      <c r="AD166" s="258">
        <f t="shared" ref="AD166" si="754">IF(ISNUMBER(+AC166/AA166-1),+AC166/AA166-1,0)</f>
        <v>0</v>
      </c>
      <c r="AE166" s="257">
        <f>SUM(AE68,AE98,AE128)</f>
        <v>0</v>
      </c>
      <c r="AF166" s="258">
        <f t="shared" ref="AF166" si="755">IF(ISNUMBER(+AE166/AC166-1),+AE166/AC166-1,0)</f>
        <v>0</v>
      </c>
      <c r="AG166" s="257">
        <f>SUM(AG68,AG98,AG128)</f>
        <v>0</v>
      </c>
      <c r="AH166" s="258">
        <f t="shared" ref="AH166" si="756">IF(ISNUMBER(+AG166/AE166-1),+AG166/AE166-1,0)</f>
        <v>0</v>
      </c>
      <c r="AI166" s="257">
        <f>SUM(AI68,AI98,AI128)</f>
        <v>0</v>
      </c>
      <c r="AJ166" s="258">
        <f t="shared" ref="AJ166" si="757">IF(ISNUMBER(+AI166/AG166-1),+AI166/AG166-1,0)</f>
        <v>0</v>
      </c>
      <c r="AK166" s="257">
        <f>SUM(AK68,AK98,AK128)</f>
        <v>0</v>
      </c>
      <c r="AL166" s="258">
        <f t="shared" ref="AL166" si="758">IF(ISNUMBER(+AK166/AI166-1),+AK166/AI166-1,0)</f>
        <v>0</v>
      </c>
      <c r="AM166" s="257">
        <f>SUM(AM68,AM98,AM128)</f>
        <v>0</v>
      </c>
      <c r="AN166" s="258">
        <f t="shared" ref="AN166" si="759">IF(ISNUMBER(+AM166/AK166-1),+AM166/AK166-1,0)</f>
        <v>0</v>
      </c>
      <c r="AO166" s="257">
        <f>SUM(AO68,AO98,AO128)</f>
        <v>0</v>
      </c>
      <c r="AP166" s="259">
        <f t="shared" ref="AP166" si="760">IF(ISNUMBER(+AO166/AM166-1),+AO166/AM166-1,0)</f>
        <v>0</v>
      </c>
    </row>
    <row r="167" spans="2:42" s="97" customFormat="1" ht="11.25" hidden="1" outlineLevel="1" x14ac:dyDescent="0.2">
      <c r="B167" s="260"/>
      <c r="C167" s="261"/>
      <c r="D167" s="262"/>
      <c r="E167" s="263" t="s">
        <v>140</v>
      </c>
      <c r="F167" s="264"/>
      <c r="G167" s="264"/>
      <c r="H167" s="265">
        <f>IF(ISNUMBER(+H166/H$62),+H166/H$62,0)</f>
        <v>0</v>
      </c>
      <c r="I167" s="266">
        <f>IF(ISNUMBER(+I166/I$62),+I166/I$62,0)</f>
        <v>0</v>
      </c>
      <c r="J167" s="105"/>
      <c r="K167" s="266">
        <f>IF(ISNUMBER(+K166/K$62),+K166/K$62,0)</f>
        <v>0</v>
      </c>
      <c r="L167" s="105"/>
      <c r="M167" s="266">
        <f>IF(ISNUMBER(+M166/M$62),+M166/M$62,0)</f>
        <v>0</v>
      </c>
      <c r="N167" s="105"/>
      <c r="O167" s="266">
        <f>IF(ISNUMBER(+O166/O$62),+O166/O$62,0)</f>
        <v>0</v>
      </c>
      <c r="P167" s="105"/>
      <c r="Q167" s="266">
        <f>IF(ISNUMBER(+Q166/Q$62),+Q166/Q$62,0)</f>
        <v>0</v>
      </c>
      <c r="R167" s="105"/>
      <c r="S167" s="266">
        <f>IF(ISNUMBER(+S166/S$62),+S166/S$62,0)</f>
        <v>0</v>
      </c>
      <c r="T167" s="105"/>
      <c r="U167" s="266">
        <f>IF(ISNUMBER(+U166/U$62),+U166/U$62,0)</f>
        <v>0</v>
      </c>
      <c r="V167" s="105"/>
      <c r="W167" s="266">
        <f>IF(ISNUMBER(+W166/W$62),+W166/W$62,0)</f>
        <v>0</v>
      </c>
      <c r="X167" s="105"/>
      <c r="Y167" s="266">
        <f>IF(ISNUMBER(+Y166/Y$62),+Y166/Y$62,0)</f>
        <v>0</v>
      </c>
      <c r="Z167" s="105"/>
      <c r="AA167" s="266">
        <f>IF(ISNUMBER(+AA166/AA$62),+AA166/AA$62,0)</f>
        <v>0</v>
      </c>
      <c r="AB167" s="105"/>
      <c r="AC167" s="266">
        <f>IF(ISNUMBER(+AC166/AC$62),+AC166/AC$62,0)</f>
        <v>0</v>
      </c>
      <c r="AD167" s="105"/>
      <c r="AE167" s="266">
        <f>IF(ISNUMBER(+AE166/AE$62),+AE166/AE$62,0)</f>
        <v>0</v>
      </c>
      <c r="AF167" s="105"/>
      <c r="AG167" s="266">
        <f>IF(ISNUMBER(+AG166/AG$62),+AG166/AG$62,0)</f>
        <v>0</v>
      </c>
      <c r="AH167" s="105"/>
      <c r="AI167" s="266">
        <f>IF(ISNUMBER(+AI166/AI$62),+AI166/AI$62,0)</f>
        <v>0</v>
      </c>
      <c r="AJ167" s="105"/>
      <c r="AK167" s="266">
        <f>IF(ISNUMBER(+AK166/AK$62),+AK166/AK$62,0)</f>
        <v>0</v>
      </c>
      <c r="AL167" s="105"/>
      <c r="AM167" s="266">
        <f>IF(ISNUMBER(+AM166/AM$62),+AM166/AM$62,0)</f>
        <v>0</v>
      </c>
      <c r="AN167" s="105"/>
      <c r="AO167" s="266">
        <f>IF(ISNUMBER(+AO166/AO$62),+AO166/AO$62,0)</f>
        <v>0</v>
      </c>
      <c r="AP167" s="106"/>
    </row>
    <row r="168" spans="2:42" ht="7.5" customHeight="1" collapsed="1" x14ac:dyDescent="0.2"/>
    <row r="169" spans="2:42" s="238" customFormat="1" ht="18" customHeight="1" x14ac:dyDescent="0.2">
      <c r="B169" s="528" t="s">
        <v>277</v>
      </c>
      <c r="C169" s="529"/>
      <c r="D169" s="529"/>
      <c r="E169" s="529"/>
      <c r="F169" s="529"/>
      <c r="G169" s="530"/>
      <c r="H169" s="419"/>
      <c r="I169" s="420"/>
      <c r="J169" s="237">
        <f t="shared" ref="J169" si="761">IF(ISNUMBER(+I169/G169-1),+I169/G169-1,0)</f>
        <v>0</v>
      </c>
      <c r="K169" s="420"/>
      <c r="L169" s="237">
        <f t="shared" ref="L169" si="762">IF(ISNUMBER(+K169/I169-1),+K169/I169-1,0)</f>
        <v>0</v>
      </c>
      <c r="M169" s="420"/>
      <c r="N169" s="237">
        <f t="shared" ref="N169" si="763">IF(ISNUMBER(+M169/K169-1),+M169/K169-1,0)</f>
        <v>0</v>
      </c>
      <c r="O169" s="420"/>
      <c r="P169" s="237">
        <f t="shared" ref="P169" si="764">IF(ISNUMBER(+O169/M169-1),+O169/M169-1,0)</f>
        <v>0</v>
      </c>
      <c r="Q169" s="420"/>
      <c r="R169" s="237">
        <f t="shared" ref="R169" si="765">IF(ISNUMBER(+Q169/O169-1),+Q169/O169-1,0)</f>
        <v>0</v>
      </c>
      <c r="S169" s="420"/>
      <c r="T169" s="237">
        <f t="shared" ref="T169" si="766">IF(ISNUMBER(+S169/Q169-1),+S169/Q169-1,0)</f>
        <v>0</v>
      </c>
      <c r="U169" s="420"/>
      <c r="V169" s="237">
        <f t="shared" ref="V169" si="767">IF(ISNUMBER(+U169/S169-1),+U169/S169-1,0)</f>
        <v>0</v>
      </c>
      <c r="W169" s="420"/>
      <c r="X169" s="237">
        <f t="shared" ref="X169" si="768">IF(ISNUMBER(+W169/U169-1),+W169/U169-1,0)</f>
        <v>0</v>
      </c>
      <c r="Y169" s="420"/>
      <c r="Z169" s="237">
        <f t="shared" ref="Z169" si="769">IF(ISNUMBER(+Y169/W169-1),+Y169/W169-1,0)</f>
        <v>0</v>
      </c>
      <c r="AA169" s="420"/>
      <c r="AB169" s="237">
        <f t="shared" ref="AB169" si="770">IF(ISNUMBER(+AA169/Y169-1),+AA169/Y169-1,0)</f>
        <v>0</v>
      </c>
      <c r="AC169" s="420"/>
      <c r="AD169" s="237">
        <f t="shared" ref="AD169" si="771">IF(ISNUMBER(+AC169/AA169-1),+AC169/AA169-1,0)</f>
        <v>0</v>
      </c>
      <c r="AE169" s="420"/>
      <c r="AF169" s="237">
        <f t="shared" ref="AF169" si="772">IF(ISNUMBER(+AE169/AC169-1),+AE169/AC169-1,0)</f>
        <v>0</v>
      </c>
      <c r="AG169" s="420"/>
      <c r="AH169" s="237">
        <f t="shared" ref="AH169" si="773">IF(ISNUMBER(+AG169/AE169-1),+AG169/AE169-1,0)</f>
        <v>0</v>
      </c>
      <c r="AI169" s="420"/>
      <c r="AJ169" s="237">
        <f t="shared" ref="AJ169" si="774">IF(ISNUMBER(+AI169/AG169-1),+AI169/AG169-1,0)</f>
        <v>0</v>
      </c>
      <c r="AK169" s="420"/>
      <c r="AL169" s="237">
        <f t="shared" ref="AL169" si="775">IF(ISNUMBER(+AK169/AI169-1),+AK169/AI169-1,0)</f>
        <v>0</v>
      </c>
      <c r="AM169" s="420"/>
      <c r="AN169" s="237">
        <f t="shared" ref="AN169" si="776">IF(ISNUMBER(+AM169/AK169-1),+AM169/AK169-1,0)</f>
        <v>0</v>
      </c>
      <c r="AO169" s="420"/>
      <c r="AP169" s="237">
        <f t="shared" ref="AP169" si="777">IF(ISNUMBER(+AO169/AM169-1),+AO169/AM169-1,0)</f>
        <v>0</v>
      </c>
    </row>
    <row r="170" spans="2:42" ht="11.25" customHeight="1" x14ac:dyDescent="0.2"/>
    <row r="171" spans="2:42" s="62" customFormat="1" outlineLevel="1" x14ac:dyDescent="0.2">
      <c r="B171" s="142"/>
      <c r="C171" s="143"/>
      <c r="D171" s="143"/>
      <c r="E171" s="143"/>
      <c r="F171" s="143"/>
      <c r="G171" s="143" t="s">
        <v>238</v>
      </c>
      <c r="H171" s="144" t="str">
        <f>IF(H166=H62,"","error")</f>
        <v/>
      </c>
      <c r="I171" s="161" t="str">
        <f>IF(I166=I62,"","error")</f>
        <v/>
      </c>
      <c r="J171" s="162"/>
      <c r="K171" s="161" t="str">
        <f>IF(K166=K62,"","error")</f>
        <v/>
      </c>
      <c r="L171" s="162"/>
      <c r="M171" s="161" t="str">
        <f>IF(M166=M62,"","error")</f>
        <v/>
      </c>
      <c r="N171" s="162"/>
      <c r="O171" s="161" t="str">
        <f>IF(O166=O62,"","error")</f>
        <v/>
      </c>
      <c r="P171" s="162"/>
      <c r="Q171" s="161" t="str">
        <f>IF(Q166=Q62,"","error")</f>
        <v/>
      </c>
      <c r="R171" s="162"/>
      <c r="S171" s="161" t="str">
        <f>IF(S166=S62,"","error")</f>
        <v/>
      </c>
      <c r="T171" s="162"/>
      <c r="U171" s="161" t="str">
        <f>IF(U166=U62,"","error")</f>
        <v/>
      </c>
      <c r="V171" s="162"/>
      <c r="W171" s="161" t="str">
        <f t="shared" ref="W171" si="778">IF(W166=W62,"","error")</f>
        <v/>
      </c>
      <c r="X171" s="162"/>
      <c r="Y171" s="161" t="str">
        <f t="shared" ref="Y171" si="779">IF(Y166=Y62,"","error")</f>
        <v/>
      </c>
      <c r="Z171" s="162"/>
      <c r="AA171" s="161" t="str">
        <f t="shared" ref="AA171" si="780">IF(AA166=AA62,"","error")</f>
        <v/>
      </c>
      <c r="AB171" s="162"/>
      <c r="AC171" s="161" t="str">
        <f t="shared" ref="AC171" si="781">IF(AC166=AC62,"","error")</f>
        <v/>
      </c>
      <c r="AD171" s="162"/>
      <c r="AE171" s="161" t="str">
        <f t="shared" ref="AE171" si="782">IF(AE166=AE62,"","error")</f>
        <v/>
      </c>
      <c r="AF171" s="162"/>
      <c r="AG171" s="161" t="str">
        <f t="shared" ref="AG171" si="783">IF(AG166=AG62,"","error")</f>
        <v/>
      </c>
      <c r="AH171" s="162"/>
      <c r="AI171" s="161" t="str">
        <f t="shared" ref="AI171" si="784">IF(AI166=AI62,"","error")</f>
        <v/>
      </c>
      <c r="AJ171" s="162"/>
      <c r="AK171" s="161" t="str">
        <f t="shared" ref="AK171" si="785">IF(AK166=AK62,"","error")</f>
        <v/>
      </c>
      <c r="AL171" s="162"/>
      <c r="AM171" s="161" t="str">
        <f>IF(AM166=AM62,"","error")</f>
        <v/>
      </c>
      <c r="AN171" s="162"/>
      <c r="AO171" s="161" t="str">
        <f>IF(AO166=AO62,"","error")</f>
        <v/>
      </c>
      <c r="AP171" s="163"/>
    </row>
    <row r="172" spans="2:42" s="62" customFormat="1" outlineLevel="1" x14ac:dyDescent="0.2">
      <c r="B172" s="145"/>
      <c r="C172" s="146"/>
      <c r="D172" s="146"/>
      <c r="E172" s="146"/>
      <c r="F172" s="146"/>
      <c r="G172" s="146"/>
      <c r="H172" s="147"/>
      <c r="I172" s="164">
        <f>+I166-I62</f>
        <v>0</v>
      </c>
      <c r="J172" s="165"/>
      <c r="K172" s="164">
        <f>+K166-K62</f>
        <v>0</v>
      </c>
      <c r="L172" s="165"/>
      <c r="M172" s="164">
        <f>+M166-M62</f>
        <v>0</v>
      </c>
      <c r="N172" s="165"/>
      <c r="O172" s="164">
        <f>+O166-O62</f>
        <v>0</v>
      </c>
      <c r="P172" s="165"/>
      <c r="Q172" s="164">
        <f>+Q166-Q62</f>
        <v>0</v>
      </c>
      <c r="R172" s="165"/>
      <c r="S172" s="164">
        <f>+S166-S62</f>
        <v>0</v>
      </c>
      <c r="T172" s="165"/>
      <c r="U172" s="164">
        <f>+U166-U62</f>
        <v>0</v>
      </c>
      <c r="V172" s="165"/>
      <c r="W172" s="164">
        <f t="shared" ref="W172" si="786">+W166-W62</f>
        <v>0</v>
      </c>
      <c r="X172" s="165"/>
      <c r="Y172" s="164">
        <f t="shared" ref="Y172" si="787">+Y166-Y62</f>
        <v>0</v>
      </c>
      <c r="Z172" s="165"/>
      <c r="AA172" s="164">
        <f t="shared" ref="AA172" si="788">+AA166-AA62</f>
        <v>0</v>
      </c>
      <c r="AB172" s="165"/>
      <c r="AC172" s="164">
        <f t="shared" ref="AC172" si="789">+AC166-AC62</f>
        <v>0</v>
      </c>
      <c r="AD172" s="165"/>
      <c r="AE172" s="164">
        <f t="shared" ref="AE172" si="790">+AE166-AE62</f>
        <v>0</v>
      </c>
      <c r="AF172" s="165"/>
      <c r="AG172" s="164">
        <f t="shared" ref="AG172" si="791">+AG166-AG62</f>
        <v>0</v>
      </c>
      <c r="AH172" s="165"/>
      <c r="AI172" s="164">
        <f t="shared" ref="AI172" si="792">+AI166-AI62</f>
        <v>0</v>
      </c>
      <c r="AJ172" s="165"/>
      <c r="AK172" s="164">
        <f t="shared" ref="AK172" si="793">+AK166-AK62</f>
        <v>0</v>
      </c>
      <c r="AL172" s="165"/>
      <c r="AM172" s="164">
        <f>+AM166-AM62</f>
        <v>0</v>
      </c>
      <c r="AN172" s="165"/>
      <c r="AO172" s="164">
        <f>+AO166-AO62</f>
        <v>0</v>
      </c>
      <c r="AP172" s="166"/>
    </row>
    <row r="173" spans="2:42" s="62" customFormat="1" outlineLevel="1" x14ac:dyDescent="0.2">
      <c r="B173" s="156"/>
      <c r="C173" s="157"/>
      <c r="D173" s="157"/>
      <c r="E173" s="157"/>
      <c r="F173" s="157"/>
      <c r="G173" s="157" t="s">
        <v>231</v>
      </c>
      <c r="H173" s="158" t="str">
        <f>IF('Cta Rdos'!H85=Balances!H88,"","error")</f>
        <v/>
      </c>
      <c r="I173" s="167" t="str">
        <f>IF('Cta Rdos'!I85=Balances!I88,"","error")</f>
        <v/>
      </c>
      <c r="J173" s="168"/>
      <c r="K173" s="167" t="str">
        <f>IF('Cta Rdos'!K85=Balances!K88,"","error")</f>
        <v/>
      </c>
      <c r="L173" s="168"/>
      <c r="M173" s="167" t="str">
        <f>IF('Cta Rdos'!M85=Balances!M88,"","error")</f>
        <v/>
      </c>
      <c r="N173" s="168"/>
      <c r="O173" s="167" t="str">
        <f>IF('Cta Rdos'!O85=Balances!O88,"","error")</f>
        <v/>
      </c>
      <c r="P173" s="168"/>
      <c r="Q173" s="167" t="str">
        <f>IF('Cta Rdos'!Q85=Balances!Q88,"","error")</f>
        <v/>
      </c>
      <c r="R173" s="168"/>
      <c r="S173" s="167" t="str">
        <f>IF('Cta Rdos'!S85=Balances!S88,"","error")</f>
        <v/>
      </c>
      <c r="T173" s="168"/>
      <c r="U173" s="167" t="str">
        <f>IF('Cta Rdos'!U85=Balances!U88,"","error")</f>
        <v/>
      </c>
      <c r="V173" s="168"/>
      <c r="W173" s="167" t="str">
        <f>IF('Cta Rdos'!W85=Balances!W88,"","error")</f>
        <v/>
      </c>
      <c r="X173" s="168"/>
      <c r="Y173" s="167" t="str">
        <f>IF('Cta Rdos'!Y85=Balances!Y88,"","error")</f>
        <v/>
      </c>
      <c r="Z173" s="168"/>
      <c r="AA173" s="167" t="str">
        <f>IF('Cta Rdos'!AA85=Balances!AA88,"","error")</f>
        <v/>
      </c>
      <c r="AB173" s="168"/>
      <c r="AC173" s="167" t="str">
        <f>IF('Cta Rdos'!AC85=Balances!AC88,"","error")</f>
        <v/>
      </c>
      <c r="AD173" s="168"/>
      <c r="AE173" s="167" t="str">
        <f>IF('Cta Rdos'!AE85=Balances!AE88,"","error")</f>
        <v/>
      </c>
      <c r="AF173" s="168"/>
      <c r="AG173" s="167" t="str">
        <f>IF('Cta Rdos'!AG85=Balances!AG88,"","error")</f>
        <v/>
      </c>
      <c r="AH173" s="168"/>
      <c r="AI173" s="167" t="str">
        <f>IF('Cta Rdos'!AI85=Balances!AI88,"","error")</f>
        <v/>
      </c>
      <c r="AJ173" s="168"/>
      <c r="AK173" s="167" t="str">
        <f>IF('Cta Rdos'!AK85=Balances!AK88,"","error")</f>
        <v/>
      </c>
      <c r="AL173" s="168"/>
      <c r="AM173" s="167" t="str">
        <f>IF('Cta Rdos'!AM85=Balances!AM88,"","error")</f>
        <v/>
      </c>
      <c r="AN173" s="168"/>
      <c r="AO173" s="167" t="str">
        <f>IF('Cta Rdos'!AO85=Balances!AO88,"","error")</f>
        <v/>
      </c>
      <c r="AP173" s="163"/>
    </row>
    <row r="174" spans="2:42" s="62" customFormat="1" outlineLevel="1" x14ac:dyDescent="0.2">
      <c r="B174" s="159"/>
      <c r="C174" s="160"/>
      <c r="D174" s="160"/>
      <c r="E174" s="160"/>
      <c r="F174" s="160"/>
      <c r="G174" s="160"/>
      <c r="H174" s="160"/>
      <c r="I174" s="164">
        <f>+I88-'Cta Rdos'!I85</f>
        <v>0</v>
      </c>
      <c r="J174" s="169"/>
      <c r="K174" s="164">
        <f>+K88-'Cta Rdos'!K85</f>
        <v>0</v>
      </c>
      <c r="L174" s="169"/>
      <c r="M174" s="164">
        <f>+M88-'Cta Rdos'!M85</f>
        <v>0</v>
      </c>
      <c r="N174" s="169"/>
      <c r="O174" s="164">
        <f>+O88-'Cta Rdos'!O85</f>
        <v>0</v>
      </c>
      <c r="P174" s="169"/>
      <c r="Q174" s="164">
        <f>+Q88-'Cta Rdos'!Q85</f>
        <v>0</v>
      </c>
      <c r="R174" s="169"/>
      <c r="S174" s="164">
        <f>+S88-'Cta Rdos'!S85</f>
        <v>0</v>
      </c>
      <c r="T174" s="169"/>
      <c r="U174" s="164">
        <f>+U88-'Cta Rdos'!U85</f>
        <v>0</v>
      </c>
      <c r="V174" s="169"/>
      <c r="W174" s="164">
        <f>+W88-'Cta Rdos'!W85</f>
        <v>0</v>
      </c>
      <c r="X174" s="169"/>
      <c r="Y174" s="164">
        <f>+Y88-'Cta Rdos'!Y85</f>
        <v>0</v>
      </c>
      <c r="Z174" s="169"/>
      <c r="AA174" s="164">
        <f>+AA88-'Cta Rdos'!AA85</f>
        <v>0</v>
      </c>
      <c r="AB174" s="169"/>
      <c r="AC174" s="164">
        <f>+AC88-'Cta Rdos'!AC85</f>
        <v>0</v>
      </c>
      <c r="AD174" s="169"/>
      <c r="AE174" s="164">
        <f>+AE88-'Cta Rdos'!AE85</f>
        <v>0</v>
      </c>
      <c r="AF174" s="169"/>
      <c r="AG174" s="164">
        <f>+AG88-'Cta Rdos'!AG85</f>
        <v>0</v>
      </c>
      <c r="AH174" s="169"/>
      <c r="AI174" s="164">
        <f>+AI88-'Cta Rdos'!AI85</f>
        <v>0</v>
      </c>
      <c r="AJ174" s="169"/>
      <c r="AK174" s="164">
        <f>+AK88-'Cta Rdos'!AK85</f>
        <v>0</v>
      </c>
      <c r="AL174" s="169"/>
      <c r="AM174" s="164">
        <f>+AM88-'Cta Rdos'!AM85</f>
        <v>0</v>
      </c>
      <c r="AN174" s="169"/>
      <c r="AO174" s="164">
        <f>+AO88-'Cta Rdos'!AO85</f>
        <v>0</v>
      </c>
      <c r="AP174" s="170"/>
    </row>
  </sheetData>
  <sheetProtection password="C678" sheet="1" objects="1" scenarios="1"/>
  <mergeCells count="63">
    <mergeCell ref="AK2:AK3"/>
    <mergeCell ref="AM2:AM3"/>
    <mergeCell ref="AO2:AO3"/>
    <mergeCell ref="AA2:AA3"/>
    <mergeCell ref="AC2:AC3"/>
    <mergeCell ref="AE2:AE3"/>
    <mergeCell ref="AG2:AG3"/>
    <mergeCell ref="AI2:AI3"/>
    <mergeCell ref="Q2:Q3"/>
    <mergeCell ref="S2:S3"/>
    <mergeCell ref="U2:U3"/>
    <mergeCell ref="W2:W3"/>
    <mergeCell ref="Y2:Y3"/>
    <mergeCell ref="H2:H3"/>
    <mergeCell ref="I2:I3"/>
    <mergeCell ref="K2:K3"/>
    <mergeCell ref="M2:M3"/>
    <mergeCell ref="O2:O3"/>
    <mergeCell ref="B169:G169"/>
    <mergeCell ref="B4:E4"/>
    <mergeCell ref="B6:E6"/>
    <mergeCell ref="F4:G4"/>
    <mergeCell ref="F6:G6"/>
    <mergeCell ref="B65:G65"/>
    <mergeCell ref="AM9:AN9"/>
    <mergeCell ref="B8:AP8"/>
    <mergeCell ref="B9:G9"/>
    <mergeCell ref="F5:G5"/>
    <mergeCell ref="B7:E7"/>
    <mergeCell ref="F7:G7"/>
    <mergeCell ref="S9:T9"/>
    <mergeCell ref="W9:X9"/>
    <mergeCell ref="Y9:Z9"/>
    <mergeCell ref="AA9:AB9"/>
    <mergeCell ref="AC9:AD9"/>
    <mergeCell ref="AE9:AF9"/>
    <mergeCell ref="AG9:AH9"/>
    <mergeCell ref="AI9:AJ9"/>
    <mergeCell ref="AK9:AL9"/>
    <mergeCell ref="AM65:AN65"/>
    <mergeCell ref="AO9:AP9"/>
    <mergeCell ref="AO65:AP65"/>
    <mergeCell ref="I9:J9"/>
    <mergeCell ref="K9:L9"/>
    <mergeCell ref="Q65:R65"/>
    <mergeCell ref="S65:T65"/>
    <mergeCell ref="U65:V65"/>
    <mergeCell ref="U9:V9"/>
    <mergeCell ref="I65:J65"/>
    <mergeCell ref="K65:L65"/>
    <mergeCell ref="M65:N65"/>
    <mergeCell ref="O65:P65"/>
    <mergeCell ref="M9:N9"/>
    <mergeCell ref="O9:P9"/>
    <mergeCell ref="Q9:R9"/>
    <mergeCell ref="AG65:AH65"/>
    <mergeCell ref="AI65:AJ65"/>
    <mergeCell ref="AK65:AL65"/>
    <mergeCell ref="W65:X65"/>
    <mergeCell ref="Y65:Z65"/>
    <mergeCell ref="AA65:AB65"/>
    <mergeCell ref="AC65:AD65"/>
    <mergeCell ref="AE65:AF65"/>
  </mergeCells>
  <phoneticPr fontId="3" type="noConversion"/>
  <conditionalFormatting sqref="K11">
    <cfRule type="expression" dxfId="318" priority="4">
      <formula>K$62=0</formula>
    </cfRule>
  </conditionalFormatting>
  <conditionalFormatting sqref="M11">
    <cfRule type="expression" dxfId="317" priority="3">
      <formula>M$62=0</formula>
    </cfRule>
  </conditionalFormatting>
  <conditionalFormatting sqref="O11">
    <cfRule type="expression" dxfId="316" priority="2">
      <formula>O$62=0</formula>
    </cfRule>
  </conditionalFormatting>
  <conditionalFormatting sqref="Q11">
    <cfRule type="expression" dxfId="315" priority="1">
      <formula>Q$62=0</formula>
    </cfRule>
  </conditionalFormatting>
  <pageMargins left="0.15748031496062992" right="0.15748031496062992" top="0.31496062992125984" bottom="0.23622047244094491" header="0" footer="0.27559055118110237"/>
  <pageSetup paperSize="9" scale="3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1</xdr:col>
                    <xdr:colOff>0</xdr:colOff>
                    <xdr:row>7</xdr:row>
                    <xdr:rowOff>38100</xdr:rowOff>
                  </from>
                  <to>
                    <xdr:col>6</xdr:col>
                    <xdr:colOff>1943100</xdr:colOff>
                    <xdr:row>7</xdr:row>
                    <xdr:rowOff>352425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B1:AP123"/>
  <sheetViews>
    <sheetView showZeros="0" zoomScaleNormal="100" zoomScaleSheetLayoutView="100" workbookViewId="0">
      <pane ySplit="11" topLeftCell="A12" activePane="bottomLeft" state="frozen"/>
      <selection pane="bottomLeft" activeCell="E7" sqref="E7:G7"/>
    </sheetView>
  </sheetViews>
  <sheetFormatPr baseColWidth="10" defaultColWidth="11.42578125" defaultRowHeight="12.75" outlineLevelRow="1" outlineLevelCol="1" x14ac:dyDescent="0.2"/>
  <cols>
    <col min="1" max="1" width="1.5703125" style="62" customWidth="1"/>
    <col min="2" max="2" width="3.140625" style="4" customWidth="1"/>
    <col min="3" max="3" width="2.5703125" style="4" customWidth="1"/>
    <col min="4" max="4" width="10.42578125" style="4" customWidth="1"/>
    <col min="5" max="5" width="11.140625" style="4" customWidth="1"/>
    <col min="6" max="6" width="10.42578125" style="4" customWidth="1"/>
    <col min="7" max="7" width="34.140625" style="4" customWidth="1"/>
    <col min="8" max="9" width="18.7109375" style="4" customWidth="1"/>
    <col min="10" max="10" width="6.28515625" style="37" customWidth="1"/>
    <col min="11" max="11" width="18.7109375" style="4" customWidth="1"/>
    <col min="12" max="12" width="6.28515625" style="37" customWidth="1"/>
    <col min="13" max="13" width="18.7109375" style="4" customWidth="1"/>
    <col min="14" max="14" width="6.28515625" style="37" customWidth="1"/>
    <col min="15" max="15" width="18.7109375" style="4" customWidth="1"/>
    <col min="16" max="16" width="6.28515625" style="37" customWidth="1"/>
    <col min="17" max="17" width="18.7109375" style="4" customWidth="1"/>
    <col min="18" max="18" width="6.28515625" style="37" customWidth="1"/>
    <col min="19" max="19" width="18.7109375" style="4" customWidth="1"/>
    <col min="20" max="20" width="6.28515625" style="37" customWidth="1"/>
    <col min="21" max="21" width="18.7109375" style="4" customWidth="1"/>
    <col min="22" max="22" width="6.28515625" style="37" customWidth="1"/>
    <col min="23" max="23" width="18.7109375" style="4" customWidth="1"/>
    <col min="24" max="24" width="6.28515625" style="37" customWidth="1"/>
    <col min="25" max="25" width="15.7109375" style="4" customWidth="1"/>
    <col min="26" max="26" width="6.28515625" style="37" customWidth="1"/>
    <col min="27" max="27" width="11.42578125" style="4"/>
    <col min="28" max="28" width="6.28515625" style="37" customWidth="1"/>
    <col min="29" max="29" width="11.42578125" style="4" outlineLevel="1"/>
    <col min="30" max="30" width="6.28515625" style="37" customWidth="1" outlineLevel="1"/>
    <col min="31" max="31" width="11.42578125" style="4" outlineLevel="1"/>
    <col min="32" max="32" width="6.28515625" style="37" customWidth="1" outlineLevel="1"/>
    <col min="33" max="33" width="11.42578125" style="4" outlineLevel="1"/>
    <col min="34" max="34" width="6.28515625" style="37" customWidth="1" outlineLevel="1"/>
    <col min="35" max="35" width="11.42578125" style="4" outlineLevel="1"/>
    <col min="36" max="36" width="6.28515625" style="37" customWidth="1" outlineLevel="1"/>
    <col min="37" max="37" width="11.42578125" style="4" outlineLevel="1"/>
    <col min="38" max="38" width="6.28515625" style="37" customWidth="1" outlineLevel="1"/>
    <col min="39" max="39" width="11.42578125" style="4" outlineLevel="1"/>
    <col min="40" max="40" width="6.28515625" style="37" customWidth="1" outlineLevel="1"/>
    <col min="41" max="41" width="11.42578125" style="4" outlineLevel="1"/>
    <col min="42" max="42" width="6.28515625" style="37" customWidth="1" outlineLevel="1"/>
    <col min="43" max="16384" width="11.42578125" style="62"/>
  </cols>
  <sheetData>
    <row r="1" spans="2:42" s="311" customFormat="1" ht="15.75" customHeight="1" outlineLevel="1" x14ac:dyDescent="0.2">
      <c r="B1" s="308"/>
      <c r="C1" s="308"/>
      <c r="D1" s="308"/>
      <c r="E1" s="308"/>
      <c r="F1" s="309"/>
      <c r="G1" s="308"/>
      <c r="H1" s="308"/>
      <c r="I1" s="308"/>
      <c r="J1" s="310"/>
      <c r="K1" s="308"/>
      <c r="L1" s="310"/>
      <c r="M1" s="308"/>
      <c r="N1" s="310"/>
      <c r="O1" s="308"/>
      <c r="P1" s="310"/>
      <c r="Q1" s="308"/>
      <c r="R1" s="310"/>
      <c r="S1" s="308"/>
      <c r="T1" s="310"/>
      <c r="U1" s="308"/>
      <c r="V1" s="310"/>
      <c r="W1" s="308"/>
      <c r="X1" s="310"/>
      <c r="Y1" s="308"/>
      <c r="Z1" s="310"/>
      <c r="AA1" s="308"/>
      <c r="AB1" s="310"/>
      <c r="AC1" s="308"/>
      <c r="AD1" s="310"/>
      <c r="AE1" s="308"/>
      <c r="AF1" s="310"/>
      <c r="AG1" s="308"/>
      <c r="AH1" s="310"/>
      <c r="AI1" s="308"/>
      <c r="AJ1" s="310"/>
      <c r="AK1" s="308"/>
      <c r="AL1" s="310"/>
      <c r="AM1" s="308"/>
      <c r="AN1" s="310"/>
      <c r="AO1" s="308"/>
      <c r="AP1" s="310"/>
    </row>
    <row r="2" spans="2:42" s="311" customFormat="1" ht="15.75" customHeight="1" outlineLevel="1" x14ac:dyDescent="0.2">
      <c r="B2" s="308"/>
      <c r="C2" s="308"/>
      <c r="D2" s="308"/>
      <c r="E2" s="308"/>
      <c r="F2" s="309"/>
      <c r="G2" s="308"/>
      <c r="H2" s="308"/>
      <c r="I2" s="308"/>
      <c r="J2" s="310"/>
      <c r="K2" s="308"/>
      <c r="L2" s="310"/>
      <c r="M2" s="308"/>
      <c r="N2" s="310"/>
      <c r="O2" s="308"/>
      <c r="P2" s="310"/>
      <c r="Q2" s="308"/>
      <c r="R2" s="310"/>
      <c r="S2" s="308"/>
      <c r="T2" s="310"/>
      <c r="U2" s="308"/>
      <c r="V2" s="310"/>
      <c r="W2" s="308"/>
      <c r="X2" s="310"/>
      <c r="Y2" s="308"/>
      <c r="Z2" s="310"/>
      <c r="AA2" s="308"/>
      <c r="AB2" s="310"/>
      <c r="AC2" s="308"/>
      <c r="AD2" s="310"/>
      <c r="AE2" s="308"/>
      <c r="AF2" s="310"/>
      <c r="AG2" s="308"/>
      <c r="AH2" s="310"/>
      <c r="AI2" s="308"/>
      <c r="AJ2" s="310"/>
      <c r="AK2" s="308"/>
      <c r="AL2" s="310"/>
      <c r="AM2" s="308"/>
      <c r="AN2" s="310"/>
      <c r="AO2" s="308"/>
      <c r="AP2" s="310"/>
    </row>
    <row r="3" spans="2:42" s="311" customFormat="1" ht="15.75" customHeight="1" outlineLevel="1" x14ac:dyDescent="0.2">
      <c r="B3" s="308"/>
      <c r="C3" s="308"/>
      <c r="D3" s="308"/>
      <c r="E3" s="308"/>
      <c r="F3" s="309"/>
      <c r="G3" s="308"/>
      <c r="H3" s="308"/>
      <c r="I3" s="308"/>
      <c r="J3" s="310"/>
      <c r="K3" s="308"/>
      <c r="L3" s="310"/>
      <c r="M3" s="308"/>
      <c r="N3" s="310"/>
      <c r="O3" s="308"/>
      <c r="P3" s="310"/>
      <c r="Q3" s="308"/>
      <c r="R3" s="310"/>
      <c r="S3" s="308"/>
      <c r="T3" s="310"/>
      <c r="U3" s="308"/>
      <c r="V3" s="310"/>
      <c r="W3" s="308"/>
      <c r="X3" s="310"/>
      <c r="Y3" s="308"/>
      <c r="Z3" s="310"/>
      <c r="AA3" s="308"/>
      <c r="AB3" s="310"/>
      <c r="AC3" s="308"/>
      <c r="AD3" s="310"/>
      <c r="AE3" s="308"/>
      <c r="AF3" s="310"/>
      <c r="AG3" s="308"/>
      <c r="AH3" s="310"/>
      <c r="AI3" s="308"/>
      <c r="AJ3" s="310"/>
      <c r="AK3" s="308"/>
      <c r="AL3" s="310"/>
      <c r="AM3" s="308"/>
      <c r="AN3" s="310"/>
      <c r="AO3" s="308"/>
      <c r="AP3" s="310"/>
    </row>
    <row r="4" spans="2:42" s="314" customFormat="1" ht="15.75" outlineLevel="1" x14ac:dyDescent="0.25">
      <c r="B4" s="551" t="s">
        <v>51</v>
      </c>
      <c r="C4" s="552"/>
      <c r="D4" s="552"/>
      <c r="E4" s="543">
        <f>+Balances!F4</f>
        <v>0</v>
      </c>
      <c r="F4" s="543"/>
      <c r="G4" s="544"/>
      <c r="H4" s="312"/>
      <c r="I4" s="499" t="str">
        <f>IF(AND('Ratios BDE'!T1=TRUE,I85=0,H85=0),"Atención: Faltan por cumplimentar los ejercicios cerrados "&amp;Balances!I9&amp;" y "&amp;Balances!H9,IF(AND('Ratios BDE'!T1=TRUE,I85=0,H85&lt;&gt;0),"Atención: Faltan por cumplimentar el ejercicio cerrado "&amp;Balances!I9,IF(AND('Ratios BDE'!T1=TRUE,I85&lt;&gt;0,H85=0),"Atención: Faltan por cumplimentar el ejercicio cerrado "&amp;Balances!H9,"")))</f>
        <v/>
      </c>
      <c r="J4" s="313"/>
      <c r="K4" s="312"/>
      <c r="L4" s="313"/>
      <c r="M4" s="312"/>
      <c r="N4" s="313"/>
      <c r="O4" s="312"/>
      <c r="P4" s="313"/>
      <c r="Q4" s="312"/>
      <c r="R4" s="313"/>
      <c r="S4" s="312"/>
      <c r="T4" s="313"/>
      <c r="U4" s="312"/>
      <c r="V4" s="313"/>
      <c r="W4" s="312"/>
      <c r="X4" s="313"/>
      <c r="Y4" s="312"/>
      <c r="Z4" s="313"/>
      <c r="AA4" s="312"/>
      <c r="AB4" s="313"/>
      <c r="AC4" s="312"/>
      <c r="AD4" s="313"/>
      <c r="AE4" s="312"/>
      <c r="AF4" s="313"/>
      <c r="AG4" s="312"/>
      <c r="AH4" s="313"/>
      <c r="AI4" s="312"/>
      <c r="AJ4" s="313"/>
      <c r="AK4" s="312"/>
      <c r="AL4" s="313"/>
      <c r="AM4" s="312"/>
      <c r="AN4" s="313"/>
      <c r="AO4" s="312"/>
      <c r="AP4" s="313"/>
    </row>
    <row r="5" spans="2:42" s="311" customFormat="1" ht="15.75" outlineLevel="1" x14ac:dyDescent="0.25">
      <c r="B5" s="549" t="s">
        <v>135</v>
      </c>
      <c r="C5" s="550"/>
      <c r="D5" s="550"/>
      <c r="E5" s="545">
        <f>+Balances!F5</f>
        <v>0</v>
      </c>
      <c r="F5" s="545"/>
      <c r="G5" s="546"/>
      <c r="H5" s="308"/>
      <c r="I5" s="499" t="str">
        <f>IF(OR(AND(K13=0,K85=0),AND(M13=0,M85=0),AND(O13=0,O85=0),AND(Q13=0,Q85=0)),"Atención: Faltan por cumplimentar ejercicios previsionales (indicador rojo bajo el ejercicio)","")</f>
        <v>Atención: Faltan por cumplimentar ejercicios previsionales (indicador rojo bajo el ejercicio)</v>
      </c>
      <c r="J5" s="315"/>
      <c r="K5" s="308"/>
      <c r="L5" s="315"/>
      <c r="M5" s="308"/>
      <c r="N5" s="315"/>
      <c r="O5" s="308"/>
      <c r="P5" s="315"/>
      <c r="Q5" s="308"/>
      <c r="R5" s="315"/>
      <c r="S5" s="308"/>
      <c r="T5" s="315"/>
      <c r="U5" s="308"/>
      <c r="V5" s="315"/>
      <c r="W5" s="308"/>
      <c r="X5" s="315"/>
      <c r="Y5" s="308"/>
      <c r="Z5" s="315"/>
      <c r="AA5" s="308"/>
      <c r="AB5" s="315"/>
      <c r="AC5" s="308"/>
      <c r="AD5" s="315"/>
      <c r="AE5" s="308"/>
      <c r="AF5" s="315"/>
      <c r="AG5" s="308"/>
      <c r="AH5" s="315"/>
      <c r="AI5" s="308"/>
      <c r="AJ5" s="315"/>
      <c r="AK5" s="308"/>
      <c r="AL5" s="315"/>
      <c r="AM5" s="308"/>
      <c r="AN5" s="315"/>
      <c r="AO5" s="308"/>
      <c r="AP5" s="315"/>
    </row>
    <row r="6" spans="2:42" s="311" customFormat="1" ht="15.75" outlineLevel="1" x14ac:dyDescent="0.25">
      <c r="B6" s="549" t="s">
        <v>228</v>
      </c>
      <c r="C6" s="550"/>
      <c r="D6" s="550"/>
      <c r="E6" s="545">
        <f>+Balances!F6</f>
        <v>0</v>
      </c>
      <c r="F6" s="545"/>
      <c r="G6" s="546"/>
      <c r="H6" s="308"/>
      <c r="I6" s="308"/>
      <c r="J6" s="315"/>
      <c r="K6" s="308"/>
      <c r="L6" s="315"/>
      <c r="M6" s="308"/>
      <c r="N6" s="315"/>
      <c r="O6" s="308"/>
      <c r="P6" s="315"/>
      <c r="Q6" s="308"/>
      <c r="R6" s="315"/>
      <c r="S6" s="308"/>
      <c r="T6" s="315"/>
      <c r="U6" s="308"/>
      <c r="V6" s="315"/>
      <c r="W6" s="308"/>
      <c r="X6" s="315"/>
      <c r="Y6" s="308"/>
      <c r="Z6" s="315"/>
      <c r="AA6" s="308"/>
      <c r="AB6" s="315"/>
      <c r="AC6" s="308"/>
      <c r="AD6" s="315"/>
      <c r="AE6" s="308"/>
      <c r="AF6" s="315"/>
      <c r="AG6" s="308"/>
      <c r="AH6" s="315"/>
      <c r="AI6" s="308"/>
      <c r="AJ6" s="315"/>
      <c r="AK6" s="308"/>
      <c r="AL6" s="315"/>
      <c r="AM6" s="308"/>
      <c r="AN6" s="315"/>
      <c r="AO6" s="308"/>
      <c r="AP6" s="315"/>
    </row>
    <row r="7" spans="2:42" s="311" customFormat="1" ht="15.75" outlineLevel="1" x14ac:dyDescent="0.25">
      <c r="B7" s="541" t="s">
        <v>230</v>
      </c>
      <c r="C7" s="542"/>
      <c r="D7" s="542"/>
      <c r="E7" s="547" t="str">
        <f>+Balances!F7</f>
        <v>Solicitante</v>
      </c>
      <c r="F7" s="547"/>
      <c r="G7" s="548"/>
      <c r="H7" s="308"/>
      <c r="I7" s="308"/>
      <c r="J7" s="310"/>
      <c r="K7" s="308"/>
      <c r="L7" s="310"/>
      <c r="M7" s="308"/>
      <c r="N7" s="310"/>
      <c r="O7" s="308"/>
      <c r="P7" s="310"/>
      <c r="Q7" s="308"/>
      <c r="R7" s="310"/>
      <c r="S7" s="308"/>
      <c r="T7" s="310"/>
      <c r="U7" s="308"/>
      <c r="V7" s="310"/>
      <c r="W7" s="308"/>
      <c r="X7" s="310"/>
      <c r="Y7" s="308"/>
      <c r="Z7" s="310"/>
      <c r="AA7" s="308"/>
      <c r="AB7" s="310"/>
      <c r="AC7" s="308"/>
      <c r="AD7" s="310"/>
      <c r="AE7" s="308"/>
      <c r="AF7" s="310"/>
      <c r="AG7" s="308"/>
      <c r="AH7" s="310"/>
      <c r="AI7" s="308"/>
      <c r="AJ7" s="310"/>
      <c r="AK7" s="308"/>
      <c r="AL7" s="310"/>
      <c r="AM7" s="308"/>
      <c r="AN7" s="310"/>
      <c r="AO7" s="308"/>
      <c r="AP7" s="310"/>
    </row>
    <row r="8" spans="2:42" s="311" customFormat="1" ht="30.6" customHeight="1" outlineLevel="1" x14ac:dyDescent="0.2">
      <c r="B8" s="553" t="s">
        <v>139</v>
      </c>
      <c r="C8" s="553"/>
      <c r="D8" s="553"/>
      <c r="E8" s="553"/>
      <c r="F8" s="553"/>
      <c r="G8" s="553"/>
      <c r="H8" s="553"/>
      <c r="I8" s="553"/>
      <c r="J8" s="553"/>
      <c r="K8" s="553"/>
      <c r="L8" s="553"/>
      <c r="M8" s="553"/>
      <c r="N8" s="553"/>
      <c r="O8" s="553"/>
      <c r="P8" s="553"/>
      <c r="Q8" s="553"/>
      <c r="R8" s="553"/>
      <c r="S8" s="553"/>
      <c r="T8" s="553"/>
      <c r="U8" s="553"/>
      <c r="V8" s="553"/>
      <c r="W8" s="553"/>
      <c r="X8" s="553"/>
      <c r="Y8" s="553"/>
      <c r="Z8" s="553"/>
      <c r="AA8" s="553"/>
      <c r="AB8" s="553"/>
      <c r="AC8" s="553"/>
      <c r="AD8" s="553"/>
      <c r="AE8" s="553"/>
      <c r="AF8" s="553"/>
      <c r="AG8" s="553"/>
      <c r="AH8" s="553"/>
      <c r="AI8" s="553"/>
      <c r="AJ8" s="553"/>
      <c r="AK8" s="553"/>
      <c r="AL8" s="553"/>
      <c r="AM8" s="553"/>
      <c r="AN8" s="553"/>
      <c r="AO8" s="553"/>
      <c r="AP8" s="553"/>
    </row>
    <row r="9" spans="2:42" s="320" customFormat="1" ht="15.75" x14ac:dyDescent="0.25">
      <c r="B9" s="316"/>
      <c r="C9" s="317"/>
      <c r="D9" s="318"/>
      <c r="E9" s="318"/>
      <c r="F9" s="318"/>
      <c r="G9" s="318"/>
      <c r="H9" s="319">
        <f>Balances!H9</f>
        <v>-1</v>
      </c>
      <c r="I9" s="554">
        <f>Balances!I9</f>
        <v>0</v>
      </c>
      <c r="J9" s="554"/>
      <c r="K9" s="554" t="str">
        <f>Balances!K9</f>
        <v>1E</v>
      </c>
      <c r="L9" s="554"/>
      <c r="M9" s="555" t="str">
        <f>Balances!M9</f>
        <v>2E</v>
      </c>
      <c r="N9" s="556"/>
      <c r="O9" s="554" t="str">
        <f>Balances!O9</f>
        <v>3E</v>
      </c>
      <c r="P9" s="554"/>
      <c r="Q9" s="555" t="str">
        <f>Balances!Q9</f>
        <v>4E</v>
      </c>
      <c r="R9" s="556"/>
      <c r="S9" s="554" t="str">
        <f>Balances!S9</f>
        <v>5E</v>
      </c>
      <c r="T9" s="554"/>
      <c r="U9" s="555" t="str">
        <f>Balances!U9</f>
        <v>6E</v>
      </c>
      <c r="V9" s="556"/>
      <c r="W9" s="554" t="str">
        <f>Balances!W9</f>
        <v>7E</v>
      </c>
      <c r="X9" s="554"/>
      <c r="Y9" s="554" t="str">
        <f>Balances!Y9</f>
        <v>8E</v>
      </c>
      <c r="Z9" s="554"/>
      <c r="AA9" s="554" t="str">
        <f>Balances!AA9</f>
        <v>9E</v>
      </c>
      <c r="AB9" s="554"/>
      <c r="AC9" s="554" t="str">
        <f>Balances!AC9</f>
        <v>10E</v>
      </c>
      <c r="AD9" s="554"/>
      <c r="AE9" s="554" t="str">
        <f>Balances!AE9</f>
        <v>11E</v>
      </c>
      <c r="AF9" s="554"/>
      <c r="AG9" s="554" t="str">
        <f>Balances!AG9</f>
        <v>12E</v>
      </c>
      <c r="AH9" s="554"/>
      <c r="AI9" s="554" t="str">
        <f>Balances!AI9</f>
        <v>13E</v>
      </c>
      <c r="AJ9" s="554"/>
      <c r="AK9" s="554" t="str">
        <f>Balances!AK9</f>
        <v>14E</v>
      </c>
      <c r="AL9" s="554"/>
      <c r="AM9" s="554" t="str">
        <f>Balances!AM9</f>
        <v>15E</v>
      </c>
      <c r="AN9" s="554"/>
      <c r="AO9" s="559" t="str">
        <f>Balances!AO9</f>
        <v>16E</v>
      </c>
      <c r="AP9" s="560"/>
    </row>
    <row r="10" spans="2:42" s="311" customFormat="1" x14ac:dyDescent="0.2">
      <c r="B10" s="321"/>
      <c r="C10" s="322"/>
      <c r="D10" s="322"/>
      <c r="E10" s="322"/>
      <c r="F10" s="322"/>
      <c r="G10" s="322"/>
      <c r="H10" s="323" t="str">
        <f>+Balances!H10</f>
        <v>€</v>
      </c>
      <c r="I10" s="324" t="str">
        <f>+Balances!I10</f>
        <v>€</v>
      </c>
      <c r="J10" s="325" t="str">
        <f>+Balances!J10</f>
        <v>evol %</v>
      </c>
      <c r="K10" s="324" t="str">
        <f>+Balances!K10</f>
        <v>€</v>
      </c>
      <c r="L10" s="325" t="str">
        <f>+Balances!L10</f>
        <v>evol %</v>
      </c>
      <c r="M10" s="326" t="str">
        <f>+Balances!M10</f>
        <v>€</v>
      </c>
      <c r="N10" s="327" t="str">
        <f>+Balances!N10</f>
        <v>evol %</v>
      </c>
      <c r="O10" s="324" t="str">
        <f>+Balances!O10</f>
        <v>€</v>
      </c>
      <c r="P10" s="325" t="str">
        <f>+Balances!P10</f>
        <v>evol %</v>
      </c>
      <c r="Q10" s="326" t="str">
        <f>+Balances!Q10</f>
        <v>€</v>
      </c>
      <c r="R10" s="327" t="str">
        <f>+Balances!R10</f>
        <v>evol %</v>
      </c>
      <c r="S10" s="324" t="str">
        <f>+Balances!S10</f>
        <v>€</v>
      </c>
      <c r="T10" s="325" t="str">
        <f>+Balances!T10</f>
        <v>evol %</v>
      </c>
      <c r="U10" s="326" t="str">
        <f>+Balances!U10</f>
        <v>€</v>
      </c>
      <c r="V10" s="327" t="str">
        <f>+Balances!V10</f>
        <v>evol %</v>
      </c>
      <c r="W10" s="324" t="str">
        <f>+Balances!W10</f>
        <v>€</v>
      </c>
      <c r="X10" s="325" t="str">
        <f>+Balances!X10</f>
        <v>evol %</v>
      </c>
      <c r="Y10" s="324" t="str">
        <f>+Balances!Y10</f>
        <v>€</v>
      </c>
      <c r="Z10" s="325" t="str">
        <f>+Balances!Z10</f>
        <v>evol %</v>
      </c>
      <c r="AA10" s="324" t="str">
        <f>+Balances!AA10</f>
        <v>€</v>
      </c>
      <c r="AB10" s="325" t="str">
        <f>+Balances!AB10</f>
        <v>evol %</v>
      </c>
      <c r="AC10" s="324" t="str">
        <f>+Balances!AC10</f>
        <v>€</v>
      </c>
      <c r="AD10" s="325" t="str">
        <f>+Balances!AD10</f>
        <v>evol %</v>
      </c>
      <c r="AE10" s="324" t="str">
        <f>+Balances!AE10</f>
        <v>€</v>
      </c>
      <c r="AF10" s="325" t="str">
        <f>+Balances!AF10</f>
        <v>evol %</v>
      </c>
      <c r="AG10" s="324" t="str">
        <f>+Balances!AG10</f>
        <v>€</v>
      </c>
      <c r="AH10" s="325" t="str">
        <f>+Balances!AH10</f>
        <v>evol %</v>
      </c>
      <c r="AI10" s="324" t="str">
        <f>+Balances!AI10</f>
        <v>€</v>
      </c>
      <c r="AJ10" s="325" t="str">
        <f>+Balances!AJ10</f>
        <v>evol %</v>
      </c>
      <c r="AK10" s="324" t="str">
        <f>+Balances!AK10</f>
        <v>€</v>
      </c>
      <c r="AL10" s="325" t="str">
        <f>+Balances!AL10</f>
        <v>evol %</v>
      </c>
      <c r="AM10" s="324" t="str">
        <f>+Balances!AM10</f>
        <v>€</v>
      </c>
      <c r="AN10" s="325" t="str">
        <f>+Balances!AN10</f>
        <v>evol %</v>
      </c>
      <c r="AO10" s="326" t="str">
        <f>+Balances!AO10</f>
        <v>€</v>
      </c>
      <c r="AP10" s="328" t="str">
        <f>+Balances!AP10</f>
        <v>evol %</v>
      </c>
    </row>
    <row r="11" spans="2:42" s="311" customFormat="1" ht="5.25" customHeight="1" x14ac:dyDescent="0.2">
      <c r="B11" s="329"/>
      <c r="C11" s="330"/>
      <c r="D11" s="330"/>
      <c r="E11" s="330"/>
      <c r="F11" s="330"/>
      <c r="G11" s="330"/>
      <c r="H11" s="331"/>
      <c r="I11" s="332"/>
      <c r="J11" s="333"/>
      <c r="K11" s="334"/>
      <c r="L11" s="333"/>
      <c r="M11" s="334"/>
      <c r="N11" s="333"/>
      <c r="O11" s="334"/>
      <c r="P11" s="333"/>
      <c r="Q11" s="334"/>
      <c r="R11" s="333"/>
      <c r="S11" s="334"/>
      <c r="T11" s="333"/>
      <c r="U11" s="334"/>
      <c r="V11" s="333"/>
      <c r="W11" s="334"/>
      <c r="X11" s="335"/>
      <c r="Y11" s="334"/>
      <c r="Z11" s="335"/>
      <c r="AA11" s="334"/>
      <c r="AB11" s="335"/>
      <c r="AC11" s="334"/>
      <c r="AD11" s="335"/>
      <c r="AE11" s="334"/>
      <c r="AF11" s="335"/>
      <c r="AG11" s="334"/>
      <c r="AH11" s="335"/>
      <c r="AI11" s="334"/>
      <c r="AJ11" s="335"/>
      <c r="AK11" s="334"/>
      <c r="AL11" s="335"/>
      <c r="AM11" s="334"/>
      <c r="AN11" s="335"/>
      <c r="AO11" s="331"/>
      <c r="AP11" s="336"/>
    </row>
    <row r="12" spans="2:42" s="345" customFormat="1" ht="15.75" customHeight="1" x14ac:dyDescent="0.25">
      <c r="B12" s="337" t="s">
        <v>64</v>
      </c>
      <c r="C12" s="338"/>
      <c r="D12" s="339"/>
      <c r="E12" s="340"/>
      <c r="F12" s="340"/>
      <c r="G12" s="341"/>
      <c r="H12" s="342">
        <f>H13+H19</f>
        <v>0</v>
      </c>
      <c r="I12" s="342">
        <f>I13+I19</f>
        <v>0</v>
      </c>
      <c r="J12" s="343">
        <f>IF(ISNUMBER(+I12/H12-1),+I12/H12-1,0)</f>
        <v>0</v>
      </c>
      <c r="K12" s="342">
        <f>K13+K19</f>
        <v>0</v>
      </c>
      <c r="L12" s="343">
        <f>IF(ISNUMBER(+K12/I12-1),+K12/I12-1,0)</f>
        <v>0</v>
      </c>
      <c r="M12" s="342">
        <f>M13+M19</f>
        <v>0</v>
      </c>
      <c r="N12" s="343">
        <f>IF(ISNUMBER(+M12/K12-1),+M12/K12-1,0)</f>
        <v>0</v>
      </c>
      <c r="O12" s="342">
        <f>O13+O19</f>
        <v>0</v>
      </c>
      <c r="P12" s="343">
        <f>IF(ISNUMBER(+O12/M12-1),+O12/M12-1,0)</f>
        <v>0</v>
      </c>
      <c r="Q12" s="342">
        <f>Q13+Q19</f>
        <v>0</v>
      </c>
      <c r="R12" s="343">
        <f>IF(ISNUMBER(+Q12/O12-1),+Q12/O12-1,0)</f>
        <v>0</v>
      </c>
      <c r="S12" s="342">
        <f>S13+S19</f>
        <v>0</v>
      </c>
      <c r="T12" s="343">
        <f>IF(ISNUMBER(+S12/Q12-1),+S12/Q12-1,0)</f>
        <v>0</v>
      </c>
      <c r="U12" s="342">
        <f>U13+U19</f>
        <v>0</v>
      </c>
      <c r="V12" s="343">
        <f>IF(ISNUMBER(+U12/S12-1),+U12/S12-1,0)</f>
        <v>0</v>
      </c>
      <c r="W12" s="342">
        <f>W13+W19</f>
        <v>0</v>
      </c>
      <c r="X12" s="343">
        <f>IF(ISNUMBER(+W12/U12-1),+W12/U12-1,0)</f>
        <v>0</v>
      </c>
      <c r="Y12" s="342">
        <f>Y13+Y19</f>
        <v>0</v>
      </c>
      <c r="Z12" s="343">
        <f>IF(ISNUMBER(+Y12/W12-1),+Y12/W12-1,0)</f>
        <v>0</v>
      </c>
      <c r="AA12" s="342">
        <f>AA13+AA19</f>
        <v>0</v>
      </c>
      <c r="AB12" s="343">
        <f>IF(ISNUMBER(+AA12/Y12-1),+AA12/Y12-1,0)</f>
        <v>0</v>
      </c>
      <c r="AC12" s="342">
        <f>AC13+AC19</f>
        <v>0</v>
      </c>
      <c r="AD12" s="343">
        <f>IF(ISNUMBER(+AC12/AA12-1),+AC12/AA12-1,0)</f>
        <v>0</v>
      </c>
      <c r="AE12" s="342">
        <f>AE13+AE19</f>
        <v>0</v>
      </c>
      <c r="AF12" s="343">
        <f>IF(ISNUMBER(+AE12/AC12-1),+AE12/AC12-1,0)</f>
        <v>0</v>
      </c>
      <c r="AG12" s="342">
        <f>AG13+AG19</f>
        <v>0</v>
      </c>
      <c r="AH12" s="343">
        <f>IF(ISNUMBER(+AG12/AE12-1),+AG12/AE12-1,0)</f>
        <v>0</v>
      </c>
      <c r="AI12" s="342">
        <f>AI13+AI19</f>
        <v>0</v>
      </c>
      <c r="AJ12" s="343">
        <f>IF(ISNUMBER(+AI12/AG12-1),+AI12/AG12-1,0)</f>
        <v>0</v>
      </c>
      <c r="AK12" s="342">
        <f>AK13+AK19</f>
        <v>0</v>
      </c>
      <c r="AL12" s="343">
        <f>IF(ISNUMBER(+AK12/AI12-1),+AK12/AI12-1,0)</f>
        <v>0</v>
      </c>
      <c r="AM12" s="342">
        <f>AM13+AM19</f>
        <v>0</v>
      </c>
      <c r="AN12" s="343">
        <f>IF(ISNUMBER(+AM12/AK12-1),+AM12/AK12-1,0)</f>
        <v>0</v>
      </c>
      <c r="AO12" s="342">
        <f>AO13+AO19</f>
        <v>0</v>
      </c>
      <c r="AP12" s="344">
        <f>IF(ISNUMBER(+AO12/AM12-1),+AO12/AM12-1,0)</f>
        <v>0</v>
      </c>
    </row>
    <row r="13" spans="2:42" s="320" customFormat="1" ht="12.75" customHeight="1" x14ac:dyDescent="0.2">
      <c r="B13" s="346"/>
      <c r="C13" s="347" t="s">
        <v>57</v>
      </c>
      <c r="D13" s="348"/>
      <c r="E13" s="349"/>
      <c r="F13" s="349"/>
      <c r="G13" s="350"/>
      <c r="H13" s="421">
        <f>+H15+H17</f>
        <v>0</v>
      </c>
      <c r="I13" s="421">
        <f>+I15+I17</f>
        <v>0</v>
      </c>
      <c r="J13" s="422">
        <f t="shared" ref="J13:J85" si="0">IF(ISNUMBER(+I13/H13-1),+I13/H13-1,0)</f>
        <v>0</v>
      </c>
      <c r="K13" s="421">
        <f>+K15+K17</f>
        <v>0</v>
      </c>
      <c r="L13" s="422">
        <f t="shared" ref="L13:V85" si="1">IF(ISNUMBER(+K13/I13-1),+K13/I13-1,0)</f>
        <v>0</v>
      </c>
      <c r="M13" s="421">
        <f>+M15+M17</f>
        <v>0</v>
      </c>
      <c r="N13" s="422">
        <f t="shared" si="1"/>
        <v>0</v>
      </c>
      <c r="O13" s="421">
        <f>+O15+O17</f>
        <v>0</v>
      </c>
      <c r="P13" s="422">
        <f t="shared" si="1"/>
        <v>0</v>
      </c>
      <c r="Q13" s="421">
        <f>+Q15+Q17</f>
        <v>0</v>
      </c>
      <c r="R13" s="422">
        <f t="shared" si="1"/>
        <v>0</v>
      </c>
      <c r="S13" s="421">
        <f>+S15+S17</f>
        <v>0</v>
      </c>
      <c r="T13" s="422">
        <f t="shared" si="1"/>
        <v>0</v>
      </c>
      <c r="U13" s="421">
        <f>+U15+U17</f>
        <v>0</v>
      </c>
      <c r="V13" s="422">
        <f t="shared" si="1"/>
        <v>0</v>
      </c>
      <c r="W13" s="421">
        <f>+W15+W17</f>
        <v>0</v>
      </c>
      <c r="X13" s="422">
        <f t="shared" ref="X13" si="2">IF(ISNUMBER(+W13/U13-1),+W13/U13-1,0)</f>
        <v>0</v>
      </c>
      <c r="Y13" s="421">
        <f>+Y15+Y17</f>
        <v>0</v>
      </c>
      <c r="Z13" s="422">
        <f t="shared" ref="Z13" si="3">IF(ISNUMBER(+Y13/W13-1),+Y13/W13-1,0)</f>
        <v>0</v>
      </c>
      <c r="AA13" s="421">
        <f>+AA15+AA17</f>
        <v>0</v>
      </c>
      <c r="AB13" s="422">
        <f t="shared" ref="AB13" si="4">IF(ISNUMBER(+AA13/Y13-1),+AA13/Y13-1,0)</f>
        <v>0</v>
      </c>
      <c r="AC13" s="421">
        <f>+AC15+AC17</f>
        <v>0</v>
      </c>
      <c r="AD13" s="422">
        <f t="shared" ref="AD13" si="5">IF(ISNUMBER(+AC13/AA13-1),+AC13/AA13-1,0)</f>
        <v>0</v>
      </c>
      <c r="AE13" s="421">
        <f>+AE15+AE17</f>
        <v>0</v>
      </c>
      <c r="AF13" s="422">
        <f t="shared" ref="AF13" si="6">IF(ISNUMBER(+AE13/AC13-1),+AE13/AC13-1,0)</f>
        <v>0</v>
      </c>
      <c r="AG13" s="421">
        <f>+AG15+AG17</f>
        <v>0</v>
      </c>
      <c r="AH13" s="422">
        <f t="shared" ref="AH13" si="7">IF(ISNUMBER(+AG13/AE13-1),+AG13/AE13-1,0)</f>
        <v>0</v>
      </c>
      <c r="AI13" s="421">
        <f>+AI15+AI17</f>
        <v>0</v>
      </c>
      <c r="AJ13" s="422">
        <f t="shared" ref="AJ13" si="8">IF(ISNUMBER(+AI13/AG13-1),+AI13/AG13-1,0)</f>
        <v>0</v>
      </c>
      <c r="AK13" s="421">
        <f>+AK15+AK17</f>
        <v>0</v>
      </c>
      <c r="AL13" s="422">
        <f t="shared" ref="AL13" si="9">IF(ISNUMBER(+AK13/AI13-1),+AK13/AI13-1,0)</f>
        <v>0</v>
      </c>
      <c r="AM13" s="421">
        <f>+AM15+AM17</f>
        <v>0</v>
      </c>
      <c r="AN13" s="422">
        <f t="shared" ref="AN13" si="10">IF(ISNUMBER(+AM13/AK13-1),+AM13/AK13-1,0)</f>
        <v>0</v>
      </c>
      <c r="AO13" s="421">
        <f>+AO15+AO17</f>
        <v>0</v>
      </c>
      <c r="AP13" s="423">
        <f t="shared" ref="AP13" si="11">IF(ISNUMBER(+AO13/AM13-1),+AO13/AM13-1,0)</f>
        <v>0</v>
      </c>
    </row>
    <row r="14" spans="2:42" s="54" customFormat="1" ht="11.25" hidden="1" outlineLevel="1" x14ac:dyDescent="0.2">
      <c r="B14" s="382"/>
      <c r="C14" s="383"/>
      <c r="D14" s="384" t="s">
        <v>141</v>
      </c>
      <c r="E14" s="383"/>
      <c r="F14" s="383"/>
      <c r="G14" s="385"/>
      <c r="H14" s="191">
        <f>IF(ISNUMBER(+H13/H$12),+H13/H$12,0)</f>
        <v>0</v>
      </c>
      <c r="I14" s="192">
        <f>IF(ISNUMBER(+I13/I$12),+I13/I$12,0)</f>
        <v>0</v>
      </c>
      <c r="J14" s="364"/>
      <c r="K14" s="192">
        <f>IF(ISNUMBER(+K13/K$12),+K13/K$12,0)</f>
        <v>0</v>
      </c>
      <c r="L14" s="364"/>
      <c r="M14" s="192">
        <f>IF(ISNUMBER(+M13/M$12),+M13/M$12,0)</f>
        <v>0</v>
      </c>
      <c r="N14" s="364"/>
      <c r="O14" s="192">
        <f>IF(ISNUMBER(+O13/O$12),+O13/O$12,0)</f>
        <v>0</v>
      </c>
      <c r="P14" s="364"/>
      <c r="Q14" s="192">
        <f>IF(ISNUMBER(+Q13/Q$12),+Q13/Q$12,0)</f>
        <v>0</v>
      </c>
      <c r="R14" s="364"/>
      <c r="S14" s="192">
        <f>IF(ISNUMBER(+S13/S$12),+S13/S$12,0)</f>
        <v>0</v>
      </c>
      <c r="T14" s="364"/>
      <c r="U14" s="192">
        <f>IF(ISNUMBER(+U13/U$12),+U13/U$12,0)</f>
        <v>0</v>
      </c>
      <c r="V14" s="364"/>
      <c r="W14" s="192">
        <f>IF(ISNUMBER(+W13/W$12),+W13/W$12,0)</f>
        <v>0</v>
      </c>
      <c r="X14" s="364"/>
      <c r="Y14" s="192">
        <f>IF(ISNUMBER(+Y13/Y$12),+Y13/Y$12,0)</f>
        <v>0</v>
      </c>
      <c r="Z14" s="364"/>
      <c r="AA14" s="192">
        <f>IF(ISNUMBER(+AA13/AA$12),+AA13/AA$12,0)</f>
        <v>0</v>
      </c>
      <c r="AB14" s="364"/>
      <c r="AC14" s="192">
        <f>IF(ISNUMBER(+AC13/AC$12),+AC13/AC$12,0)</f>
        <v>0</v>
      </c>
      <c r="AD14" s="364"/>
      <c r="AE14" s="192">
        <f>IF(ISNUMBER(+AE13/AE$12),+AE13/AE$12,0)</f>
        <v>0</v>
      </c>
      <c r="AF14" s="364"/>
      <c r="AG14" s="192">
        <f>IF(ISNUMBER(+AG13/AG$12),+AG13/AG$12,0)</f>
        <v>0</v>
      </c>
      <c r="AH14" s="364"/>
      <c r="AI14" s="192">
        <f>IF(ISNUMBER(+AI13/AI$12),+AI13/AI$12,0)</f>
        <v>0</v>
      </c>
      <c r="AJ14" s="364"/>
      <c r="AK14" s="192">
        <f>IF(ISNUMBER(+AK13/AK$12),+AK13/AK$12,0)</f>
        <v>0</v>
      </c>
      <c r="AL14" s="364"/>
      <c r="AM14" s="192">
        <f>IF(ISNUMBER(+AM13/AM$12),+AM13/AM$12,0)</f>
        <v>0</v>
      </c>
      <c r="AN14" s="364"/>
      <c r="AO14" s="192">
        <f>IF(ISNUMBER(+AO13/AO$12),+AO13/AO$12,0)</f>
        <v>0</v>
      </c>
      <c r="AP14" s="371"/>
    </row>
    <row r="15" spans="2:42" s="351" customFormat="1" ht="12.75" customHeight="1" collapsed="1" x14ac:dyDescent="0.2">
      <c r="B15" s="386"/>
      <c r="C15" s="387"/>
      <c r="D15" s="388" t="s">
        <v>52</v>
      </c>
      <c r="E15" s="389"/>
      <c r="F15" s="389"/>
      <c r="G15" s="390"/>
      <c r="H15" s="40"/>
      <c r="I15" s="40"/>
      <c r="J15" s="365">
        <f t="shared" si="0"/>
        <v>0</v>
      </c>
      <c r="K15" s="40"/>
      <c r="L15" s="365">
        <f t="shared" si="1"/>
        <v>0</v>
      </c>
      <c r="M15" s="40"/>
      <c r="N15" s="365">
        <f t="shared" si="1"/>
        <v>0</v>
      </c>
      <c r="O15" s="40"/>
      <c r="P15" s="365">
        <f t="shared" si="1"/>
        <v>0</v>
      </c>
      <c r="Q15" s="40"/>
      <c r="R15" s="365">
        <f t="shared" si="1"/>
        <v>0</v>
      </c>
      <c r="S15" s="40"/>
      <c r="T15" s="365">
        <f t="shared" si="1"/>
        <v>0</v>
      </c>
      <c r="U15" s="40"/>
      <c r="V15" s="365">
        <f t="shared" si="1"/>
        <v>0</v>
      </c>
      <c r="W15" s="40"/>
      <c r="X15" s="365">
        <f t="shared" ref="X15" si="12">IF(ISNUMBER(+W15/U15-1),+W15/U15-1,0)</f>
        <v>0</v>
      </c>
      <c r="Y15" s="40"/>
      <c r="Z15" s="365">
        <f t="shared" ref="Z15" si="13">IF(ISNUMBER(+Y15/W15-1),+Y15/W15-1,0)</f>
        <v>0</v>
      </c>
      <c r="AA15" s="40"/>
      <c r="AB15" s="365">
        <f t="shared" ref="AB15" si="14">IF(ISNUMBER(+AA15/Y15-1),+AA15/Y15-1,0)</f>
        <v>0</v>
      </c>
      <c r="AC15" s="40"/>
      <c r="AD15" s="365">
        <f t="shared" ref="AD15" si="15">IF(ISNUMBER(+AC15/AA15-1),+AC15/AA15-1,0)</f>
        <v>0</v>
      </c>
      <c r="AE15" s="40"/>
      <c r="AF15" s="365">
        <f t="shared" ref="AF15" si="16">IF(ISNUMBER(+AE15/AC15-1),+AE15/AC15-1,0)</f>
        <v>0</v>
      </c>
      <c r="AG15" s="40"/>
      <c r="AH15" s="365">
        <f t="shared" ref="AH15" si="17">IF(ISNUMBER(+AG15/AE15-1),+AG15/AE15-1,0)</f>
        <v>0</v>
      </c>
      <c r="AI15" s="40"/>
      <c r="AJ15" s="365">
        <f t="shared" ref="AJ15" si="18">IF(ISNUMBER(+AI15/AG15-1),+AI15/AG15-1,0)</f>
        <v>0</v>
      </c>
      <c r="AK15" s="40"/>
      <c r="AL15" s="365">
        <f t="shared" ref="AL15" si="19">IF(ISNUMBER(+AK15/AI15-1),+AK15/AI15-1,0)</f>
        <v>0</v>
      </c>
      <c r="AM15" s="40"/>
      <c r="AN15" s="365">
        <f t="shared" ref="AN15" si="20">IF(ISNUMBER(+AM15/AK15-1),+AM15/AK15-1,0)</f>
        <v>0</v>
      </c>
      <c r="AO15" s="40"/>
      <c r="AP15" s="372">
        <f t="shared" ref="AP15" si="21">IF(ISNUMBER(+AO15/AM15-1),+AO15/AM15-1,0)</f>
        <v>0</v>
      </c>
    </row>
    <row r="16" spans="2:42" s="354" customFormat="1" ht="11.25" hidden="1" outlineLevel="1" x14ac:dyDescent="0.2">
      <c r="B16" s="391"/>
      <c r="C16" s="392"/>
      <c r="D16" s="393" t="s">
        <v>141</v>
      </c>
      <c r="E16" s="392"/>
      <c r="F16" s="392"/>
      <c r="G16" s="394"/>
      <c r="H16" s="352">
        <f>IF(ISNUMBER(+H15/H$12),+H15/H$12,0)</f>
        <v>0</v>
      </c>
      <c r="I16" s="353">
        <f>IF(ISNUMBER(+I15/I$12),+I15/I$12,0)</f>
        <v>0</v>
      </c>
      <c r="J16" s="366"/>
      <c r="K16" s="353">
        <f>IF(ISNUMBER(+K15/K$12),+K15/K$12,0)</f>
        <v>0</v>
      </c>
      <c r="L16" s="366"/>
      <c r="M16" s="353">
        <f>IF(ISNUMBER(+M15/M$12),+M15/M$12,0)</f>
        <v>0</v>
      </c>
      <c r="N16" s="366"/>
      <c r="O16" s="353">
        <f>IF(ISNUMBER(+O15/O$12),+O15/O$12,0)</f>
        <v>0</v>
      </c>
      <c r="P16" s="366"/>
      <c r="Q16" s="353">
        <f>IF(ISNUMBER(+Q15/Q$12),+Q15/Q$12,0)</f>
        <v>0</v>
      </c>
      <c r="R16" s="366"/>
      <c r="S16" s="353">
        <f>IF(ISNUMBER(+S15/S$12),+S15/S$12,0)</f>
        <v>0</v>
      </c>
      <c r="T16" s="366"/>
      <c r="U16" s="353">
        <f>IF(ISNUMBER(+U15/U$12),+U15/U$12,0)</f>
        <v>0</v>
      </c>
      <c r="V16" s="366"/>
      <c r="W16" s="353">
        <f>IF(ISNUMBER(+W15/W$12),+W15/W$12,0)</f>
        <v>0</v>
      </c>
      <c r="X16" s="366"/>
      <c r="Y16" s="353">
        <f>IF(ISNUMBER(+Y15/Y$12),+Y15/Y$12,0)</f>
        <v>0</v>
      </c>
      <c r="Z16" s="366"/>
      <c r="AA16" s="353">
        <f>IF(ISNUMBER(+AA15/AA$12),+AA15/AA$12,0)</f>
        <v>0</v>
      </c>
      <c r="AB16" s="366"/>
      <c r="AC16" s="353">
        <f>IF(ISNUMBER(+AC15/AC$12),+AC15/AC$12,0)</f>
        <v>0</v>
      </c>
      <c r="AD16" s="366"/>
      <c r="AE16" s="353">
        <f>IF(ISNUMBER(+AE15/AE$12),+AE15/AE$12,0)</f>
        <v>0</v>
      </c>
      <c r="AF16" s="366"/>
      <c r="AG16" s="353">
        <f>IF(ISNUMBER(+AG15/AG$12),+AG15/AG$12,0)</f>
        <v>0</v>
      </c>
      <c r="AH16" s="366"/>
      <c r="AI16" s="353">
        <f>IF(ISNUMBER(+AI15/AI$12),+AI15/AI$12,0)</f>
        <v>0</v>
      </c>
      <c r="AJ16" s="366"/>
      <c r="AK16" s="353">
        <f>IF(ISNUMBER(+AK15/AK$12),+AK15/AK$12,0)</f>
        <v>0</v>
      </c>
      <c r="AL16" s="366"/>
      <c r="AM16" s="353">
        <f>IF(ISNUMBER(+AM15/AM$12),+AM15/AM$12,0)</f>
        <v>0</v>
      </c>
      <c r="AN16" s="366"/>
      <c r="AO16" s="353">
        <f>IF(ISNUMBER(+AO15/AO$12),+AO15/AO$12,0)</f>
        <v>0</v>
      </c>
      <c r="AP16" s="373"/>
    </row>
    <row r="17" spans="2:42" s="351" customFormat="1" ht="12.75" customHeight="1" collapsed="1" x14ac:dyDescent="0.2">
      <c r="B17" s="386"/>
      <c r="C17" s="389"/>
      <c r="D17" s="387" t="s">
        <v>128</v>
      </c>
      <c r="E17" s="389"/>
      <c r="F17" s="389"/>
      <c r="G17" s="390"/>
      <c r="H17" s="49"/>
      <c r="I17" s="49"/>
      <c r="J17" s="367">
        <f t="shared" si="0"/>
        <v>0</v>
      </c>
      <c r="K17" s="49"/>
      <c r="L17" s="367">
        <f t="shared" si="1"/>
        <v>0</v>
      </c>
      <c r="M17" s="49"/>
      <c r="N17" s="367">
        <f t="shared" si="1"/>
        <v>0</v>
      </c>
      <c r="O17" s="49"/>
      <c r="P17" s="367">
        <f t="shared" si="1"/>
        <v>0</v>
      </c>
      <c r="Q17" s="49"/>
      <c r="R17" s="367">
        <f t="shared" si="1"/>
        <v>0</v>
      </c>
      <c r="S17" s="49"/>
      <c r="T17" s="367">
        <f t="shared" si="1"/>
        <v>0</v>
      </c>
      <c r="U17" s="49"/>
      <c r="V17" s="367">
        <f t="shared" si="1"/>
        <v>0</v>
      </c>
      <c r="W17" s="49"/>
      <c r="X17" s="367">
        <f t="shared" ref="X17" si="22">IF(ISNUMBER(+W17/U17-1),+W17/U17-1,0)</f>
        <v>0</v>
      </c>
      <c r="Y17" s="49"/>
      <c r="Z17" s="367">
        <f t="shared" ref="Z17" si="23">IF(ISNUMBER(+Y17/W17-1),+Y17/W17-1,0)</f>
        <v>0</v>
      </c>
      <c r="AA17" s="49"/>
      <c r="AB17" s="367">
        <f t="shared" ref="AB17" si="24">IF(ISNUMBER(+AA17/Y17-1),+AA17/Y17-1,0)</f>
        <v>0</v>
      </c>
      <c r="AC17" s="49"/>
      <c r="AD17" s="367">
        <f t="shared" ref="AD17" si="25">IF(ISNUMBER(+AC17/AA17-1),+AC17/AA17-1,0)</f>
        <v>0</v>
      </c>
      <c r="AE17" s="49"/>
      <c r="AF17" s="367">
        <f t="shared" ref="AF17" si="26">IF(ISNUMBER(+AE17/AC17-1),+AE17/AC17-1,0)</f>
        <v>0</v>
      </c>
      <c r="AG17" s="49"/>
      <c r="AH17" s="367">
        <f t="shared" ref="AH17" si="27">IF(ISNUMBER(+AG17/AE17-1),+AG17/AE17-1,0)</f>
        <v>0</v>
      </c>
      <c r="AI17" s="49"/>
      <c r="AJ17" s="367">
        <f t="shared" ref="AJ17" si="28">IF(ISNUMBER(+AI17/AG17-1),+AI17/AG17-1,0)</f>
        <v>0</v>
      </c>
      <c r="AK17" s="49"/>
      <c r="AL17" s="367">
        <f t="shared" ref="AL17" si="29">IF(ISNUMBER(+AK17/AI17-1),+AK17/AI17-1,0)</f>
        <v>0</v>
      </c>
      <c r="AM17" s="49"/>
      <c r="AN17" s="367">
        <f t="shared" ref="AN17" si="30">IF(ISNUMBER(+AM17/AK17-1),+AM17/AK17-1,0)</f>
        <v>0</v>
      </c>
      <c r="AO17" s="49"/>
      <c r="AP17" s="374">
        <f t="shared" ref="AP17" si="31">IF(ISNUMBER(+AO17/AM17-1),+AO17/AM17-1,0)</f>
        <v>0</v>
      </c>
    </row>
    <row r="18" spans="2:42" s="354" customFormat="1" ht="11.25" hidden="1" outlineLevel="1" x14ac:dyDescent="0.2">
      <c r="B18" s="391"/>
      <c r="C18" s="392"/>
      <c r="D18" s="393" t="s">
        <v>141</v>
      </c>
      <c r="E18" s="392"/>
      <c r="F18" s="392"/>
      <c r="G18" s="394"/>
      <c r="H18" s="352">
        <f>IF(ISNUMBER(+H17/H$12),+H17/H$12,0)</f>
        <v>0</v>
      </c>
      <c r="I18" s="353">
        <f>IF(ISNUMBER(+I17/I$12),+I17/I$12,0)</f>
        <v>0</v>
      </c>
      <c r="J18" s="366"/>
      <c r="K18" s="353">
        <f>IF(ISNUMBER(+K17/K$12),+K17/K$12,0)</f>
        <v>0</v>
      </c>
      <c r="L18" s="366"/>
      <c r="M18" s="353">
        <f>IF(ISNUMBER(+M17/M$12),+M17/M$12,0)</f>
        <v>0</v>
      </c>
      <c r="N18" s="366"/>
      <c r="O18" s="353">
        <f>IF(ISNUMBER(+O17/O$12),+O17/O$12,0)</f>
        <v>0</v>
      </c>
      <c r="P18" s="366"/>
      <c r="Q18" s="353">
        <f>IF(ISNUMBER(+Q17/Q$12),+Q17/Q$12,0)</f>
        <v>0</v>
      </c>
      <c r="R18" s="366"/>
      <c r="S18" s="353">
        <f>IF(ISNUMBER(+S17/S$12),+S17/S$12,0)</f>
        <v>0</v>
      </c>
      <c r="T18" s="366"/>
      <c r="U18" s="353">
        <f>IF(ISNUMBER(+U17/U$12),+U17/U$12,0)</f>
        <v>0</v>
      </c>
      <c r="V18" s="366"/>
      <c r="W18" s="353">
        <f>IF(ISNUMBER(+W17/W$12),+W17/W$12,0)</f>
        <v>0</v>
      </c>
      <c r="X18" s="366"/>
      <c r="Y18" s="353">
        <f>IF(ISNUMBER(+Y17/Y$12),+Y17/Y$12,0)</f>
        <v>0</v>
      </c>
      <c r="Z18" s="366"/>
      <c r="AA18" s="353">
        <f>IF(ISNUMBER(+AA17/AA$12),+AA17/AA$12,0)</f>
        <v>0</v>
      </c>
      <c r="AB18" s="366"/>
      <c r="AC18" s="353">
        <f>IF(ISNUMBER(+AC17/AC$12),+AC17/AC$12,0)</f>
        <v>0</v>
      </c>
      <c r="AD18" s="366"/>
      <c r="AE18" s="353">
        <f>IF(ISNUMBER(+AE17/AE$12),+AE17/AE$12,0)</f>
        <v>0</v>
      </c>
      <c r="AF18" s="366"/>
      <c r="AG18" s="353">
        <f>IF(ISNUMBER(+AG17/AG$12),+AG17/AG$12,0)</f>
        <v>0</v>
      </c>
      <c r="AH18" s="366"/>
      <c r="AI18" s="353">
        <f>IF(ISNUMBER(+AI17/AI$12),+AI17/AI$12,0)</f>
        <v>0</v>
      </c>
      <c r="AJ18" s="366"/>
      <c r="AK18" s="353">
        <f>IF(ISNUMBER(+AK17/AK$12),+AK17/AK$12,0)</f>
        <v>0</v>
      </c>
      <c r="AL18" s="366"/>
      <c r="AM18" s="353">
        <f>IF(ISNUMBER(+AM17/AM$12),+AM17/AM$12,0)</f>
        <v>0</v>
      </c>
      <c r="AN18" s="366"/>
      <c r="AO18" s="353">
        <f>IF(ISNUMBER(+AO17/AO$12),+AO17/AO$12,0)</f>
        <v>0</v>
      </c>
      <c r="AP18" s="373"/>
    </row>
    <row r="19" spans="2:42" s="307" customFormat="1" ht="12.75" customHeight="1" collapsed="1" x14ac:dyDescent="0.2">
      <c r="B19" s="395"/>
      <c r="C19" s="388" t="s">
        <v>58</v>
      </c>
      <c r="D19" s="396"/>
      <c r="E19" s="387"/>
      <c r="F19" s="387"/>
      <c r="G19" s="397"/>
      <c r="H19" s="223"/>
      <c r="I19" s="223"/>
      <c r="J19" s="367">
        <f t="shared" si="0"/>
        <v>0</v>
      </c>
      <c r="K19" s="223"/>
      <c r="L19" s="367">
        <f t="shared" si="1"/>
        <v>0</v>
      </c>
      <c r="M19" s="223"/>
      <c r="N19" s="367">
        <f t="shared" si="1"/>
        <v>0</v>
      </c>
      <c r="O19" s="223"/>
      <c r="P19" s="367">
        <f t="shared" si="1"/>
        <v>0</v>
      </c>
      <c r="Q19" s="223"/>
      <c r="R19" s="367">
        <f t="shared" si="1"/>
        <v>0</v>
      </c>
      <c r="S19" s="223"/>
      <c r="T19" s="367">
        <f t="shared" si="1"/>
        <v>0</v>
      </c>
      <c r="U19" s="223"/>
      <c r="V19" s="367">
        <f t="shared" si="1"/>
        <v>0</v>
      </c>
      <c r="W19" s="223"/>
      <c r="X19" s="367">
        <f t="shared" ref="X19" si="32">IF(ISNUMBER(+W19/U19-1),+W19/U19-1,0)</f>
        <v>0</v>
      </c>
      <c r="Y19" s="223"/>
      <c r="Z19" s="367">
        <f t="shared" ref="Z19" si="33">IF(ISNUMBER(+Y19/W19-1),+Y19/W19-1,0)</f>
        <v>0</v>
      </c>
      <c r="AA19" s="223"/>
      <c r="AB19" s="367">
        <f t="shared" ref="AB19" si="34">IF(ISNUMBER(+AA19/Y19-1),+AA19/Y19-1,0)</f>
        <v>0</v>
      </c>
      <c r="AC19" s="223"/>
      <c r="AD19" s="367">
        <f t="shared" ref="AD19" si="35">IF(ISNUMBER(+AC19/AA19-1),+AC19/AA19-1,0)</f>
        <v>0</v>
      </c>
      <c r="AE19" s="223"/>
      <c r="AF19" s="367">
        <f t="shared" ref="AF19" si="36">IF(ISNUMBER(+AE19/AC19-1),+AE19/AC19-1,0)</f>
        <v>0</v>
      </c>
      <c r="AG19" s="223"/>
      <c r="AH19" s="367">
        <f t="shared" ref="AH19" si="37">IF(ISNUMBER(+AG19/AE19-1),+AG19/AE19-1,0)</f>
        <v>0</v>
      </c>
      <c r="AI19" s="223"/>
      <c r="AJ19" s="367">
        <f t="shared" ref="AJ19" si="38">IF(ISNUMBER(+AI19/AG19-1),+AI19/AG19-1,0)</f>
        <v>0</v>
      </c>
      <c r="AK19" s="223"/>
      <c r="AL19" s="367">
        <f t="shared" ref="AL19" si="39">IF(ISNUMBER(+AK19/AI19-1),+AK19/AI19-1,0)</f>
        <v>0</v>
      </c>
      <c r="AM19" s="223"/>
      <c r="AN19" s="367">
        <f t="shared" ref="AN19" si="40">IF(ISNUMBER(+AM19/AK19-1),+AM19/AK19-1,0)</f>
        <v>0</v>
      </c>
      <c r="AO19" s="223"/>
      <c r="AP19" s="374">
        <f t="shared" ref="AP19" si="41">IF(ISNUMBER(+AO19/AM19-1),+AO19/AM19-1,0)</f>
        <v>0</v>
      </c>
    </row>
    <row r="20" spans="2:42" s="54" customFormat="1" ht="11.25" hidden="1" outlineLevel="1" x14ac:dyDescent="0.2">
      <c r="B20" s="391"/>
      <c r="C20" s="392"/>
      <c r="D20" s="393" t="s">
        <v>141</v>
      </c>
      <c r="E20" s="392"/>
      <c r="F20" s="392"/>
      <c r="G20" s="394"/>
      <c r="H20" s="47">
        <f>IF(ISNUMBER(+H19/H$12),+H19/H$12,0)</f>
        <v>0</v>
      </c>
      <c r="I20" s="48">
        <f>IF(ISNUMBER(+I19/I$12),+I19/I$12,0)</f>
        <v>0</v>
      </c>
      <c r="J20" s="366"/>
      <c r="K20" s="48">
        <f>IF(ISNUMBER(+K19/K$12),+K19/K$12,0)</f>
        <v>0</v>
      </c>
      <c r="L20" s="366"/>
      <c r="M20" s="48">
        <f>IF(ISNUMBER(+M19/M$12),+M19/M$12,0)</f>
        <v>0</v>
      </c>
      <c r="N20" s="366"/>
      <c r="O20" s="48">
        <f>IF(ISNUMBER(+O19/O$12),+O19/O$12,0)</f>
        <v>0</v>
      </c>
      <c r="P20" s="366"/>
      <c r="Q20" s="48">
        <f>IF(ISNUMBER(+Q19/Q$12),+Q19/Q$12,0)</f>
        <v>0</v>
      </c>
      <c r="R20" s="366"/>
      <c r="S20" s="48">
        <f>IF(ISNUMBER(+S19/S$12),+S19/S$12,0)</f>
        <v>0</v>
      </c>
      <c r="T20" s="366"/>
      <c r="U20" s="48">
        <f>IF(ISNUMBER(+U19/U$12),+U19/U$12,0)</f>
        <v>0</v>
      </c>
      <c r="V20" s="366"/>
      <c r="W20" s="48">
        <f>IF(ISNUMBER(+W19/W$12),+W19/W$12,0)</f>
        <v>0</v>
      </c>
      <c r="X20" s="366"/>
      <c r="Y20" s="48">
        <f>IF(ISNUMBER(+Y19/Y$12),+Y19/Y$12,0)</f>
        <v>0</v>
      </c>
      <c r="Z20" s="366"/>
      <c r="AA20" s="48">
        <f>IF(ISNUMBER(+AA19/AA$12),+AA19/AA$12,0)</f>
        <v>0</v>
      </c>
      <c r="AB20" s="366"/>
      <c r="AC20" s="48">
        <f>IF(ISNUMBER(+AC19/AC$12),+AC19/AC$12,0)</f>
        <v>0</v>
      </c>
      <c r="AD20" s="366"/>
      <c r="AE20" s="48">
        <f>IF(ISNUMBER(+AE19/AE$12),+AE19/AE$12,0)</f>
        <v>0</v>
      </c>
      <c r="AF20" s="366"/>
      <c r="AG20" s="48">
        <f>IF(ISNUMBER(+AG19/AG$12),+AG19/AG$12,0)</f>
        <v>0</v>
      </c>
      <c r="AH20" s="366"/>
      <c r="AI20" s="48">
        <f>IF(ISNUMBER(+AI19/AI$12),+AI19/AI$12,0)</f>
        <v>0</v>
      </c>
      <c r="AJ20" s="366"/>
      <c r="AK20" s="48">
        <f>IF(ISNUMBER(+AK19/AK$12),+AK19/AK$12,0)</f>
        <v>0</v>
      </c>
      <c r="AL20" s="366"/>
      <c r="AM20" s="48">
        <f>IF(ISNUMBER(+AM19/AM$12),+AM19/AM$12,0)</f>
        <v>0</v>
      </c>
      <c r="AN20" s="366"/>
      <c r="AO20" s="48">
        <f>IF(ISNUMBER(+AO19/AO$12),+AO19/AO$12,0)</f>
        <v>0</v>
      </c>
      <c r="AP20" s="373"/>
    </row>
    <row r="21" spans="2:42" s="109" customFormat="1" ht="15.75" customHeight="1" collapsed="1" x14ac:dyDescent="0.25">
      <c r="B21" s="440" t="s">
        <v>65</v>
      </c>
      <c r="C21" s="441"/>
      <c r="D21" s="442"/>
      <c r="E21" s="443"/>
      <c r="F21" s="443"/>
      <c r="G21" s="444"/>
      <c r="H21" s="257">
        <f>+H23+H25+H27+H29</f>
        <v>0</v>
      </c>
      <c r="I21" s="257">
        <f>+I23+I25+I27+I29</f>
        <v>0</v>
      </c>
      <c r="J21" s="445">
        <f t="shared" si="0"/>
        <v>0</v>
      </c>
      <c r="K21" s="257">
        <f>+K23+K25+K27+K29</f>
        <v>0</v>
      </c>
      <c r="L21" s="445">
        <f t="shared" si="1"/>
        <v>0</v>
      </c>
      <c r="M21" s="257">
        <f>+M23+M25+M27+M29</f>
        <v>0</v>
      </c>
      <c r="N21" s="445">
        <f t="shared" si="1"/>
        <v>0</v>
      </c>
      <c r="O21" s="257">
        <f>+O23+O25+O27+O29</f>
        <v>0</v>
      </c>
      <c r="P21" s="445">
        <f t="shared" si="1"/>
        <v>0</v>
      </c>
      <c r="Q21" s="257">
        <f>+Q23+Q25+Q27+Q29</f>
        <v>0</v>
      </c>
      <c r="R21" s="445">
        <f t="shared" si="1"/>
        <v>0</v>
      </c>
      <c r="S21" s="257">
        <f>+S23+S25+S27+S29</f>
        <v>0</v>
      </c>
      <c r="T21" s="445">
        <f t="shared" si="1"/>
        <v>0</v>
      </c>
      <c r="U21" s="257">
        <f>+U23+U25+U27+U29</f>
        <v>0</v>
      </c>
      <c r="V21" s="445">
        <f t="shared" si="1"/>
        <v>0</v>
      </c>
      <c r="W21" s="257">
        <f>+W23+W25+W27+W29</f>
        <v>0</v>
      </c>
      <c r="X21" s="445">
        <f t="shared" ref="X21" si="42">IF(ISNUMBER(+W21/U21-1),+W21/U21-1,0)</f>
        <v>0</v>
      </c>
      <c r="Y21" s="257">
        <f>+Y23+Y25+Y27+Y29</f>
        <v>0</v>
      </c>
      <c r="Z21" s="445">
        <f t="shared" ref="Z21" si="43">IF(ISNUMBER(+Y21/W21-1),+Y21/W21-1,0)</f>
        <v>0</v>
      </c>
      <c r="AA21" s="257">
        <f>+AA23+AA25+AA27+AA29</f>
        <v>0</v>
      </c>
      <c r="AB21" s="445">
        <f t="shared" ref="AB21" si="44">IF(ISNUMBER(+AA21/Y21-1),+AA21/Y21-1,0)</f>
        <v>0</v>
      </c>
      <c r="AC21" s="257">
        <f>+AC23+AC25+AC27+AC29</f>
        <v>0</v>
      </c>
      <c r="AD21" s="445">
        <f t="shared" ref="AD21" si="45">IF(ISNUMBER(+AC21/AA21-1),+AC21/AA21-1,0)</f>
        <v>0</v>
      </c>
      <c r="AE21" s="257">
        <f>+AE23+AE25+AE27+AE29</f>
        <v>0</v>
      </c>
      <c r="AF21" s="445">
        <f t="shared" ref="AF21" si="46">IF(ISNUMBER(+AE21/AC21-1),+AE21/AC21-1,0)</f>
        <v>0</v>
      </c>
      <c r="AG21" s="257">
        <f>+AG23+AG25+AG27+AG29</f>
        <v>0</v>
      </c>
      <c r="AH21" s="445">
        <f t="shared" ref="AH21" si="47">IF(ISNUMBER(+AG21/AE21-1),+AG21/AE21-1,0)</f>
        <v>0</v>
      </c>
      <c r="AI21" s="257">
        <f>+AI23+AI25+AI27+AI29</f>
        <v>0</v>
      </c>
      <c r="AJ21" s="445">
        <f t="shared" ref="AJ21" si="48">IF(ISNUMBER(+AI21/AG21-1),+AI21/AG21-1,0)</f>
        <v>0</v>
      </c>
      <c r="AK21" s="257">
        <f>+AK23+AK25+AK27+AK29</f>
        <v>0</v>
      </c>
      <c r="AL21" s="445">
        <f t="shared" ref="AL21" si="49">IF(ISNUMBER(+AK21/AI21-1),+AK21/AI21-1,0)</f>
        <v>0</v>
      </c>
      <c r="AM21" s="257">
        <f>+AM23+AM25+AM27+AM29</f>
        <v>0</v>
      </c>
      <c r="AN21" s="445">
        <f t="shared" ref="AN21" si="50">IF(ISNUMBER(+AM21/AK21-1),+AM21/AK21-1,0)</f>
        <v>0</v>
      </c>
      <c r="AO21" s="257">
        <f>+AO23+AO25+AO27+AO29</f>
        <v>0</v>
      </c>
      <c r="AP21" s="446">
        <f t="shared" ref="AP21" si="51">IF(ISNUMBER(+AO21/AM21-1),+AO21/AM21-1,0)</f>
        <v>0</v>
      </c>
    </row>
    <row r="22" spans="2:42" s="111" customFormat="1" ht="11.25" hidden="1" outlineLevel="1" x14ac:dyDescent="0.2">
      <c r="B22" s="398"/>
      <c r="C22" s="399"/>
      <c r="D22" s="400" t="s">
        <v>141</v>
      </c>
      <c r="E22" s="399"/>
      <c r="F22" s="399"/>
      <c r="G22" s="401"/>
      <c r="H22" s="93">
        <f>IF(ISNUMBER(+H21/H$12),+H21/H$12,0)</f>
        <v>0</v>
      </c>
      <c r="I22" s="94">
        <f>IF(ISNUMBER(+I21/I$12),+I21/I$12,0)</f>
        <v>0</v>
      </c>
      <c r="J22" s="368"/>
      <c r="K22" s="94">
        <f>IF(ISNUMBER(+K21/K$12),+K21/K$12,0)</f>
        <v>0</v>
      </c>
      <c r="L22" s="368"/>
      <c r="M22" s="94">
        <f>IF(ISNUMBER(+M21/M$12),+M21/M$12,0)</f>
        <v>0</v>
      </c>
      <c r="N22" s="368"/>
      <c r="O22" s="94">
        <f>IF(ISNUMBER(+O21/O$12),+O21/O$12,0)</f>
        <v>0</v>
      </c>
      <c r="P22" s="368"/>
      <c r="Q22" s="94">
        <f>IF(ISNUMBER(+Q21/Q$12),+Q21/Q$12,0)</f>
        <v>0</v>
      </c>
      <c r="R22" s="368"/>
      <c r="S22" s="94">
        <f>IF(ISNUMBER(+S21/S$12),+S21/S$12,0)</f>
        <v>0</v>
      </c>
      <c r="T22" s="368"/>
      <c r="U22" s="94">
        <f>IF(ISNUMBER(+U21/U$12),+U21/U$12,0)</f>
        <v>0</v>
      </c>
      <c r="V22" s="368"/>
      <c r="W22" s="94">
        <f>IF(ISNUMBER(+W21/W$12),+W21/W$12,0)</f>
        <v>0</v>
      </c>
      <c r="X22" s="368"/>
      <c r="Y22" s="94">
        <f>IF(ISNUMBER(+Y21/Y$12),+Y21/Y$12,0)</f>
        <v>0</v>
      </c>
      <c r="Z22" s="368"/>
      <c r="AA22" s="94">
        <f>IF(ISNUMBER(+AA21/AA$12),+AA21/AA$12,0)</f>
        <v>0</v>
      </c>
      <c r="AB22" s="368"/>
      <c r="AC22" s="94">
        <f>IF(ISNUMBER(+AC21/AC$12),+AC21/AC$12,0)</f>
        <v>0</v>
      </c>
      <c r="AD22" s="368"/>
      <c r="AE22" s="94">
        <f>IF(ISNUMBER(+AE21/AE$12),+AE21/AE$12,0)</f>
        <v>0</v>
      </c>
      <c r="AF22" s="368"/>
      <c r="AG22" s="94">
        <f>IF(ISNUMBER(+AG21/AG$12),+AG21/AG$12,0)</f>
        <v>0</v>
      </c>
      <c r="AH22" s="368"/>
      <c r="AI22" s="94">
        <f>IF(ISNUMBER(+AI21/AI$12),+AI21/AI$12,0)</f>
        <v>0</v>
      </c>
      <c r="AJ22" s="368"/>
      <c r="AK22" s="94">
        <f>IF(ISNUMBER(+AK21/AK$12),+AK21/AK$12,0)</f>
        <v>0</v>
      </c>
      <c r="AL22" s="368"/>
      <c r="AM22" s="94">
        <f>IF(ISNUMBER(+AM21/AM$12),+AM21/AM$12,0)</f>
        <v>0</v>
      </c>
      <c r="AN22" s="368"/>
      <c r="AO22" s="94">
        <f>IF(ISNUMBER(+AO21/AO$12),+AO21/AO$12,0)</f>
        <v>0</v>
      </c>
      <c r="AP22" s="375"/>
    </row>
    <row r="23" spans="2:42" s="307" customFormat="1" ht="12.75" customHeight="1" collapsed="1" x14ac:dyDescent="0.2">
      <c r="B23" s="435"/>
      <c r="C23" s="436" t="s">
        <v>72</v>
      </c>
      <c r="D23" s="437"/>
      <c r="E23" s="437"/>
      <c r="F23" s="437"/>
      <c r="G23" s="438"/>
      <c r="H23" s="439"/>
      <c r="I23" s="439"/>
      <c r="J23" s="366">
        <f t="shared" si="0"/>
        <v>0</v>
      </c>
      <c r="K23" s="439"/>
      <c r="L23" s="366">
        <f t="shared" si="1"/>
        <v>0</v>
      </c>
      <c r="M23" s="439"/>
      <c r="N23" s="366">
        <f t="shared" si="1"/>
        <v>0</v>
      </c>
      <c r="O23" s="439"/>
      <c r="P23" s="366">
        <f t="shared" si="1"/>
        <v>0</v>
      </c>
      <c r="Q23" s="439"/>
      <c r="R23" s="366">
        <f t="shared" si="1"/>
        <v>0</v>
      </c>
      <c r="S23" s="439"/>
      <c r="T23" s="366">
        <f t="shared" si="1"/>
        <v>0</v>
      </c>
      <c r="U23" s="439"/>
      <c r="V23" s="366">
        <f t="shared" si="1"/>
        <v>0</v>
      </c>
      <c r="W23" s="439"/>
      <c r="X23" s="366">
        <f t="shared" ref="X23" si="52">IF(ISNUMBER(+W23/U23-1),+W23/U23-1,0)</f>
        <v>0</v>
      </c>
      <c r="Y23" s="439"/>
      <c r="Z23" s="366">
        <f t="shared" ref="Z23" si="53">IF(ISNUMBER(+Y23/W23-1),+Y23/W23-1,0)</f>
        <v>0</v>
      </c>
      <c r="AA23" s="439"/>
      <c r="AB23" s="366">
        <f t="shared" ref="AB23" si="54">IF(ISNUMBER(+AA23/Y23-1),+AA23/Y23-1,0)</f>
        <v>0</v>
      </c>
      <c r="AC23" s="439"/>
      <c r="AD23" s="366">
        <f t="shared" ref="AD23" si="55">IF(ISNUMBER(+AC23/AA23-1),+AC23/AA23-1,0)</f>
        <v>0</v>
      </c>
      <c r="AE23" s="439"/>
      <c r="AF23" s="366">
        <f t="shared" ref="AF23" si="56">IF(ISNUMBER(+AE23/AC23-1),+AE23/AC23-1,0)</f>
        <v>0</v>
      </c>
      <c r="AG23" s="439"/>
      <c r="AH23" s="366">
        <f t="shared" ref="AH23" si="57">IF(ISNUMBER(+AG23/AE23-1),+AG23/AE23-1,0)</f>
        <v>0</v>
      </c>
      <c r="AI23" s="439"/>
      <c r="AJ23" s="366">
        <f t="shared" ref="AJ23" si="58">IF(ISNUMBER(+AI23/AG23-1),+AI23/AG23-1,0)</f>
        <v>0</v>
      </c>
      <c r="AK23" s="439"/>
      <c r="AL23" s="366">
        <f t="shared" ref="AL23" si="59">IF(ISNUMBER(+AK23/AI23-1),+AK23/AI23-1,0)</f>
        <v>0</v>
      </c>
      <c r="AM23" s="439"/>
      <c r="AN23" s="366">
        <f t="shared" ref="AN23" si="60">IF(ISNUMBER(+AM23/AK23-1),+AM23/AK23-1,0)</f>
        <v>0</v>
      </c>
      <c r="AO23" s="439"/>
      <c r="AP23" s="373">
        <f t="shared" ref="AP23" si="61">IF(ISNUMBER(+AO23/AM23-1),+AO23/AM23-1,0)</f>
        <v>0</v>
      </c>
    </row>
    <row r="24" spans="2:42" s="354" customFormat="1" ht="11.25" hidden="1" outlineLevel="1" x14ac:dyDescent="0.2">
      <c r="B24" s="391"/>
      <c r="C24" s="392"/>
      <c r="D24" s="393" t="s">
        <v>141</v>
      </c>
      <c r="E24" s="392"/>
      <c r="F24" s="392"/>
      <c r="G24" s="394"/>
      <c r="H24" s="352">
        <f>IF(ISNUMBER(+H23/H$12),+H23/H$12,0)</f>
        <v>0</v>
      </c>
      <c r="I24" s="353">
        <f>IF(ISNUMBER(+I23/I$12),+I23/I$12,0)</f>
        <v>0</v>
      </c>
      <c r="J24" s="366"/>
      <c r="K24" s="353">
        <f>IF(ISNUMBER(+K23/K$12),+K23/K$12,0)</f>
        <v>0</v>
      </c>
      <c r="L24" s="366"/>
      <c r="M24" s="353">
        <f>IF(ISNUMBER(+M23/M$12),+M23/M$12,0)</f>
        <v>0</v>
      </c>
      <c r="N24" s="366"/>
      <c r="O24" s="353">
        <f>IF(ISNUMBER(+O23/O$12),+O23/O$12,0)</f>
        <v>0</v>
      </c>
      <c r="P24" s="366"/>
      <c r="Q24" s="353">
        <f>IF(ISNUMBER(+Q23/Q$12),+Q23/Q$12,0)</f>
        <v>0</v>
      </c>
      <c r="R24" s="366"/>
      <c r="S24" s="353">
        <f>IF(ISNUMBER(+S23/S$12),+S23/S$12,0)</f>
        <v>0</v>
      </c>
      <c r="T24" s="366"/>
      <c r="U24" s="353">
        <f>IF(ISNUMBER(+U23/U$12),+U23/U$12,0)</f>
        <v>0</v>
      </c>
      <c r="V24" s="366"/>
      <c r="W24" s="353">
        <f>IF(ISNUMBER(+W23/W$12),+W23/W$12,0)</f>
        <v>0</v>
      </c>
      <c r="X24" s="366"/>
      <c r="Y24" s="353">
        <f>IF(ISNUMBER(+Y23/Y$12),+Y23/Y$12,0)</f>
        <v>0</v>
      </c>
      <c r="Z24" s="366"/>
      <c r="AA24" s="353">
        <f>IF(ISNUMBER(+AA23/AA$12),+AA23/AA$12,0)</f>
        <v>0</v>
      </c>
      <c r="AB24" s="366"/>
      <c r="AC24" s="353">
        <f>IF(ISNUMBER(+AC23/AC$12),+AC23/AC$12,0)</f>
        <v>0</v>
      </c>
      <c r="AD24" s="366"/>
      <c r="AE24" s="353">
        <f>IF(ISNUMBER(+AE23/AE$12),+AE23/AE$12,0)</f>
        <v>0</v>
      </c>
      <c r="AF24" s="366"/>
      <c r="AG24" s="353">
        <f>IF(ISNUMBER(+AG23/AG$12),+AG23/AG$12,0)</f>
        <v>0</v>
      </c>
      <c r="AH24" s="366"/>
      <c r="AI24" s="353">
        <f>IF(ISNUMBER(+AI23/AI$12),+AI23/AI$12,0)</f>
        <v>0</v>
      </c>
      <c r="AJ24" s="366"/>
      <c r="AK24" s="353">
        <f>IF(ISNUMBER(+AK23/AK$12),+AK23/AK$12,0)</f>
        <v>0</v>
      </c>
      <c r="AL24" s="366"/>
      <c r="AM24" s="353">
        <f>IF(ISNUMBER(+AM23/AM$12),+AM23/AM$12,0)</f>
        <v>0</v>
      </c>
      <c r="AN24" s="366"/>
      <c r="AO24" s="353">
        <f>IF(ISNUMBER(+AO23/AO$12),+AO23/AO$12,0)</f>
        <v>0</v>
      </c>
      <c r="AP24" s="373"/>
    </row>
    <row r="25" spans="2:42" s="307" customFormat="1" ht="12.75" customHeight="1" collapsed="1" x14ac:dyDescent="0.2">
      <c r="B25" s="435"/>
      <c r="C25" s="436" t="s">
        <v>73</v>
      </c>
      <c r="D25" s="437"/>
      <c r="E25" s="437"/>
      <c r="F25" s="437"/>
      <c r="G25" s="438"/>
      <c r="H25" s="439"/>
      <c r="I25" s="439"/>
      <c r="J25" s="366">
        <f t="shared" si="0"/>
        <v>0</v>
      </c>
      <c r="K25" s="439"/>
      <c r="L25" s="366">
        <f t="shared" si="1"/>
        <v>0</v>
      </c>
      <c r="M25" s="439"/>
      <c r="N25" s="366">
        <f t="shared" si="1"/>
        <v>0</v>
      </c>
      <c r="O25" s="439"/>
      <c r="P25" s="366">
        <f t="shared" si="1"/>
        <v>0</v>
      </c>
      <c r="Q25" s="439"/>
      <c r="R25" s="366">
        <f t="shared" si="1"/>
        <v>0</v>
      </c>
      <c r="S25" s="439"/>
      <c r="T25" s="366">
        <f t="shared" si="1"/>
        <v>0</v>
      </c>
      <c r="U25" s="439"/>
      <c r="V25" s="366">
        <f t="shared" si="1"/>
        <v>0</v>
      </c>
      <c r="W25" s="439"/>
      <c r="X25" s="366">
        <f t="shared" ref="X25" si="62">IF(ISNUMBER(+W25/U25-1),+W25/U25-1,0)</f>
        <v>0</v>
      </c>
      <c r="Y25" s="439"/>
      <c r="Z25" s="366">
        <f t="shared" ref="Z25" si="63">IF(ISNUMBER(+Y25/W25-1),+Y25/W25-1,0)</f>
        <v>0</v>
      </c>
      <c r="AA25" s="439"/>
      <c r="AB25" s="366">
        <f t="shared" ref="AB25" si="64">IF(ISNUMBER(+AA25/Y25-1),+AA25/Y25-1,0)</f>
        <v>0</v>
      </c>
      <c r="AC25" s="439"/>
      <c r="AD25" s="366">
        <f t="shared" ref="AD25" si="65">IF(ISNUMBER(+AC25/AA25-1),+AC25/AA25-1,0)</f>
        <v>0</v>
      </c>
      <c r="AE25" s="439"/>
      <c r="AF25" s="366">
        <f t="shared" ref="AF25" si="66">IF(ISNUMBER(+AE25/AC25-1),+AE25/AC25-1,0)</f>
        <v>0</v>
      </c>
      <c r="AG25" s="439"/>
      <c r="AH25" s="366">
        <f t="shared" ref="AH25" si="67">IF(ISNUMBER(+AG25/AE25-1),+AG25/AE25-1,0)</f>
        <v>0</v>
      </c>
      <c r="AI25" s="439"/>
      <c r="AJ25" s="366">
        <f t="shared" ref="AJ25" si="68">IF(ISNUMBER(+AI25/AG25-1),+AI25/AG25-1,0)</f>
        <v>0</v>
      </c>
      <c r="AK25" s="439"/>
      <c r="AL25" s="366">
        <f t="shared" ref="AL25" si="69">IF(ISNUMBER(+AK25/AI25-1),+AK25/AI25-1,0)</f>
        <v>0</v>
      </c>
      <c r="AM25" s="439"/>
      <c r="AN25" s="366">
        <f t="shared" ref="AN25" si="70">IF(ISNUMBER(+AM25/AK25-1),+AM25/AK25-1,0)</f>
        <v>0</v>
      </c>
      <c r="AO25" s="439"/>
      <c r="AP25" s="373">
        <f t="shared" ref="AP25" si="71">IF(ISNUMBER(+AO25/AM25-1),+AO25/AM25-1,0)</f>
        <v>0</v>
      </c>
    </row>
    <row r="26" spans="2:42" s="354" customFormat="1" ht="11.25" hidden="1" outlineLevel="1" x14ac:dyDescent="0.2">
      <c r="B26" s="391"/>
      <c r="C26" s="392"/>
      <c r="D26" s="393" t="s">
        <v>141</v>
      </c>
      <c r="E26" s="392"/>
      <c r="F26" s="392"/>
      <c r="G26" s="394"/>
      <c r="H26" s="352">
        <f>IF(ISNUMBER(+H25/H$12),+H25/H$12,0)</f>
        <v>0</v>
      </c>
      <c r="I26" s="353">
        <f>IF(ISNUMBER(+I25/I$12),+I25/I$12,0)</f>
        <v>0</v>
      </c>
      <c r="J26" s="366"/>
      <c r="K26" s="353">
        <f>IF(ISNUMBER(+K25/K$12),+K25/K$12,0)</f>
        <v>0</v>
      </c>
      <c r="L26" s="366"/>
      <c r="M26" s="353">
        <f>IF(ISNUMBER(+M25/M$12),+M25/M$12,0)</f>
        <v>0</v>
      </c>
      <c r="N26" s="366"/>
      <c r="O26" s="353">
        <f>IF(ISNUMBER(+O25/O$12),+O25/O$12,0)</f>
        <v>0</v>
      </c>
      <c r="P26" s="366"/>
      <c r="Q26" s="353">
        <f>IF(ISNUMBER(+Q25/Q$12),+Q25/Q$12,0)</f>
        <v>0</v>
      </c>
      <c r="R26" s="366"/>
      <c r="S26" s="353">
        <f>IF(ISNUMBER(+S25/S$12),+S25/S$12,0)</f>
        <v>0</v>
      </c>
      <c r="T26" s="366"/>
      <c r="U26" s="353">
        <f>IF(ISNUMBER(+U25/U$12),+U25/U$12,0)</f>
        <v>0</v>
      </c>
      <c r="V26" s="366"/>
      <c r="W26" s="353">
        <f>IF(ISNUMBER(+W25/W$12),+W25/W$12,0)</f>
        <v>0</v>
      </c>
      <c r="X26" s="366"/>
      <c r="Y26" s="353">
        <f>IF(ISNUMBER(+Y25/Y$12),+Y25/Y$12,0)</f>
        <v>0</v>
      </c>
      <c r="Z26" s="366"/>
      <c r="AA26" s="353">
        <f>IF(ISNUMBER(+AA25/AA$12),+AA25/AA$12,0)</f>
        <v>0</v>
      </c>
      <c r="AB26" s="366"/>
      <c r="AC26" s="353">
        <f>IF(ISNUMBER(+AC25/AC$12),+AC25/AC$12,0)</f>
        <v>0</v>
      </c>
      <c r="AD26" s="366"/>
      <c r="AE26" s="353">
        <f>IF(ISNUMBER(+AE25/AE$12),+AE25/AE$12,0)</f>
        <v>0</v>
      </c>
      <c r="AF26" s="366"/>
      <c r="AG26" s="353">
        <f>IF(ISNUMBER(+AG25/AG$12),+AG25/AG$12,0)</f>
        <v>0</v>
      </c>
      <c r="AH26" s="366"/>
      <c r="AI26" s="353">
        <f>IF(ISNUMBER(+AI25/AI$12),+AI25/AI$12,0)</f>
        <v>0</v>
      </c>
      <c r="AJ26" s="366"/>
      <c r="AK26" s="353">
        <f>IF(ISNUMBER(+AK25/AK$12),+AK25/AK$12,0)</f>
        <v>0</v>
      </c>
      <c r="AL26" s="366"/>
      <c r="AM26" s="353">
        <f>IF(ISNUMBER(+AM25/AM$12),+AM25/AM$12,0)</f>
        <v>0</v>
      </c>
      <c r="AN26" s="366"/>
      <c r="AO26" s="353">
        <f>IF(ISNUMBER(+AO25/AO$12),+AO25/AO$12,0)</f>
        <v>0</v>
      </c>
      <c r="AP26" s="373"/>
    </row>
    <row r="27" spans="2:42" s="307" customFormat="1" ht="12.75" customHeight="1" collapsed="1" x14ac:dyDescent="0.2">
      <c r="B27" s="435"/>
      <c r="C27" s="436" t="s">
        <v>74</v>
      </c>
      <c r="D27" s="437"/>
      <c r="E27" s="437"/>
      <c r="F27" s="437"/>
      <c r="G27" s="438"/>
      <c r="H27" s="439"/>
      <c r="I27" s="439"/>
      <c r="J27" s="366">
        <f t="shared" si="0"/>
        <v>0</v>
      </c>
      <c r="K27" s="439"/>
      <c r="L27" s="366">
        <f t="shared" si="1"/>
        <v>0</v>
      </c>
      <c r="M27" s="439"/>
      <c r="N27" s="366">
        <f t="shared" si="1"/>
        <v>0</v>
      </c>
      <c r="O27" s="439"/>
      <c r="P27" s="366">
        <f t="shared" si="1"/>
        <v>0</v>
      </c>
      <c r="Q27" s="439"/>
      <c r="R27" s="366">
        <f t="shared" si="1"/>
        <v>0</v>
      </c>
      <c r="S27" s="439"/>
      <c r="T27" s="366">
        <f t="shared" si="1"/>
        <v>0</v>
      </c>
      <c r="U27" s="439"/>
      <c r="V27" s="366">
        <f t="shared" si="1"/>
        <v>0</v>
      </c>
      <c r="W27" s="439"/>
      <c r="X27" s="366">
        <f t="shared" ref="X27" si="72">IF(ISNUMBER(+W27/U27-1),+W27/U27-1,0)</f>
        <v>0</v>
      </c>
      <c r="Y27" s="439"/>
      <c r="Z27" s="366">
        <f t="shared" ref="Z27" si="73">IF(ISNUMBER(+Y27/W27-1),+Y27/W27-1,0)</f>
        <v>0</v>
      </c>
      <c r="AA27" s="439"/>
      <c r="AB27" s="366">
        <f t="shared" ref="AB27" si="74">IF(ISNUMBER(+AA27/Y27-1),+AA27/Y27-1,0)</f>
        <v>0</v>
      </c>
      <c r="AC27" s="439"/>
      <c r="AD27" s="366">
        <f t="shared" ref="AD27" si="75">IF(ISNUMBER(+AC27/AA27-1),+AC27/AA27-1,0)</f>
        <v>0</v>
      </c>
      <c r="AE27" s="439"/>
      <c r="AF27" s="366">
        <f t="shared" ref="AF27" si="76">IF(ISNUMBER(+AE27/AC27-1),+AE27/AC27-1,0)</f>
        <v>0</v>
      </c>
      <c r="AG27" s="439"/>
      <c r="AH27" s="366">
        <f t="shared" ref="AH27" si="77">IF(ISNUMBER(+AG27/AE27-1),+AG27/AE27-1,0)</f>
        <v>0</v>
      </c>
      <c r="AI27" s="439"/>
      <c r="AJ27" s="366">
        <f t="shared" ref="AJ27" si="78">IF(ISNUMBER(+AI27/AG27-1),+AI27/AG27-1,0)</f>
        <v>0</v>
      </c>
      <c r="AK27" s="439"/>
      <c r="AL27" s="366">
        <f t="shared" ref="AL27" si="79">IF(ISNUMBER(+AK27/AI27-1),+AK27/AI27-1,0)</f>
        <v>0</v>
      </c>
      <c r="AM27" s="439"/>
      <c r="AN27" s="366">
        <f t="shared" ref="AN27" si="80">IF(ISNUMBER(+AM27/AK27-1),+AM27/AK27-1,0)</f>
        <v>0</v>
      </c>
      <c r="AO27" s="439"/>
      <c r="AP27" s="373">
        <f t="shared" ref="AP27" si="81">IF(ISNUMBER(+AO27/AM27-1),+AO27/AM27-1,0)</f>
        <v>0</v>
      </c>
    </row>
    <row r="28" spans="2:42" s="354" customFormat="1" ht="11.25" hidden="1" outlineLevel="1" x14ac:dyDescent="0.2">
      <c r="B28" s="391"/>
      <c r="C28" s="392"/>
      <c r="D28" s="393" t="s">
        <v>141</v>
      </c>
      <c r="E28" s="392"/>
      <c r="F28" s="392"/>
      <c r="G28" s="394"/>
      <c r="H28" s="352">
        <f>IF(ISNUMBER(+H27/H$12),+H27/H$12,0)</f>
        <v>0</v>
      </c>
      <c r="I28" s="353">
        <f>IF(ISNUMBER(+I27/I$12),+I27/I$12,0)</f>
        <v>0</v>
      </c>
      <c r="J28" s="366"/>
      <c r="K28" s="353">
        <f>IF(ISNUMBER(+K27/K$12),+K27/K$12,0)</f>
        <v>0</v>
      </c>
      <c r="L28" s="366"/>
      <c r="M28" s="353">
        <f>IF(ISNUMBER(+M27/M$12),+M27/M$12,0)</f>
        <v>0</v>
      </c>
      <c r="N28" s="366"/>
      <c r="O28" s="353">
        <f>IF(ISNUMBER(+O27/O$12),+O27/O$12,0)</f>
        <v>0</v>
      </c>
      <c r="P28" s="366"/>
      <c r="Q28" s="353">
        <f>IF(ISNUMBER(+Q27/Q$12),+Q27/Q$12,0)</f>
        <v>0</v>
      </c>
      <c r="R28" s="366"/>
      <c r="S28" s="353">
        <f>IF(ISNUMBER(+S27/S$12),+S27/S$12,0)</f>
        <v>0</v>
      </c>
      <c r="T28" s="366"/>
      <c r="U28" s="353">
        <f>IF(ISNUMBER(+U27/U$12),+U27/U$12,0)</f>
        <v>0</v>
      </c>
      <c r="V28" s="366"/>
      <c r="W28" s="353">
        <f>IF(ISNUMBER(+W27/W$12),+W27/W$12,0)</f>
        <v>0</v>
      </c>
      <c r="X28" s="366"/>
      <c r="Y28" s="353">
        <f>IF(ISNUMBER(+Y27/Y$12),+Y27/Y$12,0)</f>
        <v>0</v>
      </c>
      <c r="Z28" s="366"/>
      <c r="AA28" s="353">
        <f>IF(ISNUMBER(+AA27/AA$12),+AA27/AA$12,0)</f>
        <v>0</v>
      </c>
      <c r="AB28" s="366"/>
      <c r="AC28" s="353">
        <f>IF(ISNUMBER(+AC27/AC$12),+AC27/AC$12,0)</f>
        <v>0</v>
      </c>
      <c r="AD28" s="366"/>
      <c r="AE28" s="353">
        <f>IF(ISNUMBER(+AE27/AE$12),+AE27/AE$12,0)</f>
        <v>0</v>
      </c>
      <c r="AF28" s="366"/>
      <c r="AG28" s="353">
        <f>IF(ISNUMBER(+AG27/AG$12),+AG27/AG$12,0)</f>
        <v>0</v>
      </c>
      <c r="AH28" s="366"/>
      <c r="AI28" s="353">
        <f>IF(ISNUMBER(+AI27/AI$12),+AI27/AI$12,0)</f>
        <v>0</v>
      </c>
      <c r="AJ28" s="366"/>
      <c r="AK28" s="353">
        <f>IF(ISNUMBER(+AK27/AK$12),+AK27/AK$12,0)</f>
        <v>0</v>
      </c>
      <c r="AL28" s="366"/>
      <c r="AM28" s="353">
        <f>IF(ISNUMBER(+AM27/AM$12),+AM27/AM$12,0)</f>
        <v>0</v>
      </c>
      <c r="AN28" s="366"/>
      <c r="AO28" s="353">
        <f>IF(ISNUMBER(+AO27/AO$12),+AO27/AO$12,0)</f>
        <v>0</v>
      </c>
      <c r="AP28" s="373"/>
    </row>
    <row r="29" spans="2:42" s="307" customFormat="1" ht="12.75" customHeight="1" collapsed="1" x14ac:dyDescent="0.2">
      <c r="B29" s="435"/>
      <c r="C29" s="436" t="s">
        <v>75</v>
      </c>
      <c r="D29" s="437"/>
      <c r="E29" s="437"/>
      <c r="F29" s="437"/>
      <c r="G29" s="438"/>
      <c r="H29" s="439"/>
      <c r="I29" s="439"/>
      <c r="J29" s="366">
        <f t="shared" si="0"/>
        <v>0</v>
      </c>
      <c r="K29" s="439"/>
      <c r="L29" s="366">
        <f t="shared" si="1"/>
        <v>0</v>
      </c>
      <c r="M29" s="439"/>
      <c r="N29" s="366">
        <f t="shared" si="1"/>
        <v>0</v>
      </c>
      <c r="O29" s="439"/>
      <c r="P29" s="366">
        <f t="shared" si="1"/>
        <v>0</v>
      </c>
      <c r="Q29" s="439"/>
      <c r="R29" s="366">
        <f t="shared" si="1"/>
        <v>0</v>
      </c>
      <c r="S29" s="439"/>
      <c r="T29" s="366">
        <f t="shared" si="1"/>
        <v>0</v>
      </c>
      <c r="U29" s="439"/>
      <c r="V29" s="366">
        <f t="shared" si="1"/>
        <v>0</v>
      </c>
      <c r="W29" s="439"/>
      <c r="X29" s="366">
        <f t="shared" ref="X29" si="82">IF(ISNUMBER(+W29/U29-1),+W29/U29-1,0)</f>
        <v>0</v>
      </c>
      <c r="Y29" s="439"/>
      <c r="Z29" s="366">
        <f t="shared" ref="Z29" si="83">IF(ISNUMBER(+Y29/W29-1),+Y29/W29-1,0)</f>
        <v>0</v>
      </c>
      <c r="AA29" s="439"/>
      <c r="AB29" s="366">
        <f t="shared" ref="AB29" si="84">IF(ISNUMBER(+AA29/Y29-1),+AA29/Y29-1,0)</f>
        <v>0</v>
      </c>
      <c r="AC29" s="439"/>
      <c r="AD29" s="366">
        <f t="shared" ref="AD29" si="85">IF(ISNUMBER(+AC29/AA29-1),+AC29/AA29-1,0)</f>
        <v>0</v>
      </c>
      <c r="AE29" s="439"/>
      <c r="AF29" s="366">
        <f t="shared" ref="AF29" si="86">IF(ISNUMBER(+AE29/AC29-1),+AE29/AC29-1,0)</f>
        <v>0</v>
      </c>
      <c r="AG29" s="439"/>
      <c r="AH29" s="366">
        <f t="shared" ref="AH29" si="87">IF(ISNUMBER(+AG29/AE29-1),+AG29/AE29-1,0)</f>
        <v>0</v>
      </c>
      <c r="AI29" s="439"/>
      <c r="AJ29" s="366">
        <f t="shared" ref="AJ29" si="88">IF(ISNUMBER(+AI29/AG29-1),+AI29/AG29-1,0)</f>
        <v>0</v>
      </c>
      <c r="AK29" s="439"/>
      <c r="AL29" s="366">
        <f t="shared" ref="AL29" si="89">IF(ISNUMBER(+AK29/AI29-1),+AK29/AI29-1,0)</f>
        <v>0</v>
      </c>
      <c r="AM29" s="439"/>
      <c r="AN29" s="366">
        <f t="shared" ref="AN29" si="90">IF(ISNUMBER(+AM29/AK29-1),+AM29/AK29-1,0)</f>
        <v>0</v>
      </c>
      <c r="AO29" s="439"/>
      <c r="AP29" s="373">
        <f t="shared" ref="AP29" si="91">IF(ISNUMBER(+AO29/AM29-1),+AO29/AM29-1,0)</f>
        <v>0</v>
      </c>
    </row>
    <row r="30" spans="2:42" s="54" customFormat="1" ht="11.25" hidden="1" outlineLevel="1" x14ac:dyDescent="0.2">
      <c r="B30" s="391"/>
      <c r="C30" s="392"/>
      <c r="D30" s="393" t="s">
        <v>141</v>
      </c>
      <c r="E30" s="392"/>
      <c r="F30" s="392"/>
      <c r="G30" s="394"/>
      <c r="H30" s="47">
        <f>IF(ISNUMBER(+H29/H$12),+H29/H$12,0)</f>
        <v>0</v>
      </c>
      <c r="I30" s="48">
        <f>IF(ISNUMBER(+I29/I$12),+I29/I$12,0)</f>
        <v>0</v>
      </c>
      <c r="J30" s="366"/>
      <c r="K30" s="48">
        <f>IF(ISNUMBER(+K29/K$12),+K29/K$12,0)</f>
        <v>0</v>
      </c>
      <c r="L30" s="366"/>
      <c r="M30" s="48">
        <f>IF(ISNUMBER(+M29/M$12),+M29/M$12,0)</f>
        <v>0</v>
      </c>
      <c r="N30" s="366"/>
      <c r="O30" s="48">
        <f>IF(ISNUMBER(+O29/O$12),+O29/O$12,0)</f>
        <v>0</v>
      </c>
      <c r="P30" s="366"/>
      <c r="Q30" s="48">
        <f>IF(ISNUMBER(+Q29/Q$12),+Q29/Q$12,0)</f>
        <v>0</v>
      </c>
      <c r="R30" s="366"/>
      <c r="S30" s="48">
        <f>IF(ISNUMBER(+S29/S$12),+S29/S$12,0)</f>
        <v>0</v>
      </c>
      <c r="T30" s="366"/>
      <c r="U30" s="48">
        <f>IF(ISNUMBER(+U29/U$12),+U29/U$12,0)</f>
        <v>0</v>
      </c>
      <c r="V30" s="366"/>
      <c r="W30" s="48">
        <f>IF(ISNUMBER(+W29/W$12),+W29/W$12,0)</f>
        <v>0</v>
      </c>
      <c r="X30" s="366"/>
      <c r="Y30" s="48">
        <f>IF(ISNUMBER(+Y29/Y$12),+Y29/Y$12,0)</f>
        <v>0</v>
      </c>
      <c r="Z30" s="366"/>
      <c r="AA30" s="48">
        <f>IF(ISNUMBER(+AA29/AA$12),+AA29/AA$12,0)</f>
        <v>0</v>
      </c>
      <c r="AB30" s="366"/>
      <c r="AC30" s="48">
        <f>IF(ISNUMBER(+AC29/AC$12),+AC29/AC$12,0)</f>
        <v>0</v>
      </c>
      <c r="AD30" s="366"/>
      <c r="AE30" s="48">
        <f>IF(ISNUMBER(+AE29/AE$12),+AE29/AE$12,0)</f>
        <v>0</v>
      </c>
      <c r="AF30" s="366"/>
      <c r="AG30" s="48">
        <f>IF(ISNUMBER(+AG29/AG$12),+AG29/AG$12,0)</f>
        <v>0</v>
      </c>
      <c r="AH30" s="366"/>
      <c r="AI30" s="48">
        <f>IF(ISNUMBER(+AI29/AI$12),+AI29/AI$12,0)</f>
        <v>0</v>
      </c>
      <c r="AJ30" s="366"/>
      <c r="AK30" s="48">
        <f>IF(ISNUMBER(+AK29/AK$12),+AK29/AK$12,0)</f>
        <v>0</v>
      </c>
      <c r="AL30" s="366"/>
      <c r="AM30" s="48">
        <f>IF(ISNUMBER(+AM29/AM$12),+AM29/AM$12,0)</f>
        <v>0</v>
      </c>
      <c r="AN30" s="366"/>
      <c r="AO30" s="48">
        <f>IF(ISNUMBER(+AO29/AO$12),+AO29/AO$12,0)</f>
        <v>0</v>
      </c>
      <c r="AP30" s="373"/>
    </row>
    <row r="31" spans="2:42" s="109" customFormat="1" ht="15.75" customHeight="1" collapsed="1" x14ac:dyDescent="0.25">
      <c r="B31" s="429" t="s">
        <v>99</v>
      </c>
      <c r="C31" s="430"/>
      <c r="D31" s="431"/>
      <c r="E31" s="432"/>
      <c r="F31" s="432"/>
      <c r="G31" s="433"/>
      <c r="H31" s="434">
        <f>H12-H21</f>
        <v>0</v>
      </c>
      <c r="I31" s="434">
        <f>I12-I21</f>
        <v>0</v>
      </c>
      <c r="J31" s="368">
        <f t="shared" si="0"/>
        <v>0</v>
      </c>
      <c r="K31" s="434">
        <f>K12-K21</f>
        <v>0</v>
      </c>
      <c r="L31" s="368">
        <f t="shared" si="1"/>
        <v>0</v>
      </c>
      <c r="M31" s="434">
        <f>M12-M21</f>
        <v>0</v>
      </c>
      <c r="N31" s="368">
        <f t="shared" si="1"/>
        <v>0</v>
      </c>
      <c r="O31" s="434">
        <f>O12-O21</f>
        <v>0</v>
      </c>
      <c r="P31" s="368">
        <f t="shared" si="1"/>
        <v>0</v>
      </c>
      <c r="Q31" s="434">
        <f>Q12-Q21</f>
        <v>0</v>
      </c>
      <c r="R31" s="368">
        <f t="shared" si="1"/>
        <v>0</v>
      </c>
      <c r="S31" s="434">
        <f>S12-S21</f>
        <v>0</v>
      </c>
      <c r="T31" s="368">
        <f t="shared" si="1"/>
        <v>0</v>
      </c>
      <c r="U31" s="434">
        <f>U12-U21</f>
        <v>0</v>
      </c>
      <c r="V31" s="368">
        <f t="shared" si="1"/>
        <v>0</v>
      </c>
      <c r="W31" s="434">
        <f>W12-W21</f>
        <v>0</v>
      </c>
      <c r="X31" s="368">
        <f t="shared" ref="X31" si="92">IF(ISNUMBER(+W31/U31-1),+W31/U31-1,0)</f>
        <v>0</v>
      </c>
      <c r="Y31" s="434">
        <f>Y12-Y21</f>
        <v>0</v>
      </c>
      <c r="Z31" s="368">
        <f t="shared" ref="Z31" si="93">IF(ISNUMBER(+Y31/W31-1),+Y31/W31-1,0)</f>
        <v>0</v>
      </c>
      <c r="AA31" s="434">
        <f>AA12-AA21</f>
        <v>0</v>
      </c>
      <c r="AB31" s="368">
        <f t="shared" ref="AB31" si="94">IF(ISNUMBER(+AA31/Y31-1),+AA31/Y31-1,0)</f>
        <v>0</v>
      </c>
      <c r="AC31" s="434">
        <f>AC12-AC21</f>
        <v>0</v>
      </c>
      <c r="AD31" s="368">
        <f t="shared" ref="AD31" si="95">IF(ISNUMBER(+AC31/AA31-1),+AC31/AA31-1,0)</f>
        <v>0</v>
      </c>
      <c r="AE31" s="434">
        <f>AE12-AE21</f>
        <v>0</v>
      </c>
      <c r="AF31" s="368">
        <f t="shared" ref="AF31" si="96">IF(ISNUMBER(+AE31/AC31-1),+AE31/AC31-1,0)</f>
        <v>0</v>
      </c>
      <c r="AG31" s="434">
        <f>AG12-AG21</f>
        <v>0</v>
      </c>
      <c r="AH31" s="368">
        <f t="shared" ref="AH31" si="97">IF(ISNUMBER(+AG31/AE31-1),+AG31/AE31-1,0)</f>
        <v>0</v>
      </c>
      <c r="AI31" s="434">
        <f>AI12-AI21</f>
        <v>0</v>
      </c>
      <c r="AJ31" s="368">
        <f t="shared" ref="AJ31" si="98">IF(ISNUMBER(+AI31/AG31-1),+AI31/AG31-1,0)</f>
        <v>0</v>
      </c>
      <c r="AK31" s="434">
        <f>AK12-AK21</f>
        <v>0</v>
      </c>
      <c r="AL31" s="368">
        <f t="shared" ref="AL31" si="99">IF(ISNUMBER(+AK31/AI31-1),+AK31/AI31-1,0)</f>
        <v>0</v>
      </c>
      <c r="AM31" s="434">
        <f>AM12-AM21</f>
        <v>0</v>
      </c>
      <c r="AN31" s="368">
        <f t="shared" ref="AN31" si="100">IF(ISNUMBER(+AM31/AK31-1),+AM31/AK31-1,0)</f>
        <v>0</v>
      </c>
      <c r="AO31" s="434">
        <f>AO12-AO21</f>
        <v>0</v>
      </c>
      <c r="AP31" s="375">
        <f t="shared" ref="AP31" si="101">IF(ISNUMBER(+AO31/AM31-1),+AO31/AM31-1,0)</f>
        <v>0</v>
      </c>
    </row>
    <row r="32" spans="2:42" s="111" customFormat="1" ht="11.25" hidden="1" outlineLevel="1" x14ac:dyDescent="0.2">
      <c r="B32" s="398"/>
      <c r="C32" s="399"/>
      <c r="D32" s="400" t="s">
        <v>141</v>
      </c>
      <c r="E32" s="399"/>
      <c r="F32" s="399"/>
      <c r="G32" s="401"/>
      <c r="H32" s="93">
        <f>IF(ISNUMBER(+H31/H$12),+H31/H$12,0)</f>
        <v>0</v>
      </c>
      <c r="I32" s="94">
        <f>IF(ISNUMBER(+I31/I$12),+I31/I$12,0)</f>
        <v>0</v>
      </c>
      <c r="J32" s="368"/>
      <c r="K32" s="94">
        <f>IF(ISNUMBER(+K31/K$12),+K31/K$12,0)</f>
        <v>0</v>
      </c>
      <c r="L32" s="368"/>
      <c r="M32" s="94">
        <f>IF(ISNUMBER(+M31/M$12),+M31/M$12,0)</f>
        <v>0</v>
      </c>
      <c r="N32" s="368"/>
      <c r="O32" s="94">
        <f>IF(ISNUMBER(+O31/O$12),+O31/O$12,0)</f>
        <v>0</v>
      </c>
      <c r="P32" s="368"/>
      <c r="Q32" s="94">
        <f>IF(ISNUMBER(+Q31/Q$12),+Q31/Q$12,0)</f>
        <v>0</v>
      </c>
      <c r="R32" s="368"/>
      <c r="S32" s="94">
        <f>IF(ISNUMBER(+S31/S$12),+S31/S$12,0)</f>
        <v>0</v>
      </c>
      <c r="T32" s="368"/>
      <c r="U32" s="94">
        <f>IF(ISNUMBER(+U31/U$12),+U31/U$12,0)</f>
        <v>0</v>
      </c>
      <c r="V32" s="368"/>
      <c r="W32" s="94">
        <f>IF(ISNUMBER(+W31/W$12),+W31/W$12,0)</f>
        <v>0</v>
      </c>
      <c r="X32" s="368"/>
      <c r="Y32" s="94">
        <f>IF(ISNUMBER(+Y31/Y$12),+Y31/Y$12,0)</f>
        <v>0</v>
      </c>
      <c r="Z32" s="368"/>
      <c r="AA32" s="94">
        <f>IF(ISNUMBER(+AA31/AA$12),+AA31/AA$12,0)</f>
        <v>0</v>
      </c>
      <c r="AB32" s="368"/>
      <c r="AC32" s="94">
        <f>IF(ISNUMBER(+AC31/AC$12),+AC31/AC$12,0)</f>
        <v>0</v>
      </c>
      <c r="AD32" s="368"/>
      <c r="AE32" s="94">
        <f>IF(ISNUMBER(+AE31/AE$12),+AE31/AE$12,0)</f>
        <v>0</v>
      </c>
      <c r="AF32" s="368"/>
      <c r="AG32" s="94">
        <f>IF(ISNUMBER(+AG31/AG$12),+AG31/AG$12,0)</f>
        <v>0</v>
      </c>
      <c r="AH32" s="368"/>
      <c r="AI32" s="94">
        <f>IF(ISNUMBER(+AI31/AI$12),+AI31/AI$12,0)</f>
        <v>0</v>
      </c>
      <c r="AJ32" s="368"/>
      <c r="AK32" s="94">
        <f>IF(ISNUMBER(+AK31/AK$12),+AK31/AK$12,0)</f>
        <v>0</v>
      </c>
      <c r="AL32" s="368"/>
      <c r="AM32" s="94">
        <f>IF(ISNUMBER(+AM31/AM$12),+AM31/AM$12,0)</f>
        <v>0</v>
      </c>
      <c r="AN32" s="368"/>
      <c r="AO32" s="94">
        <f>IF(ISNUMBER(+AO31/AO$12),+AO31/AO$12,0)</f>
        <v>0</v>
      </c>
      <c r="AP32" s="375"/>
    </row>
    <row r="33" spans="2:42" ht="12.75" customHeight="1" collapsed="1" x14ac:dyDescent="0.2">
      <c r="B33" s="424"/>
      <c r="C33" s="425" t="s">
        <v>76</v>
      </c>
      <c r="D33" s="426"/>
      <c r="E33" s="425"/>
      <c r="F33" s="425"/>
      <c r="G33" s="427"/>
      <c r="H33" s="428">
        <f>H35+H37-H39</f>
        <v>0</v>
      </c>
      <c r="I33" s="428">
        <f>I35+I37-I39</f>
        <v>0</v>
      </c>
      <c r="J33" s="364">
        <f t="shared" si="0"/>
        <v>0</v>
      </c>
      <c r="K33" s="428">
        <f>K35+K37-K39</f>
        <v>0</v>
      </c>
      <c r="L33" s="364">
        <f t="shared" si="1"/>
        <v>0</v>
      </c>
      <c r="M33" s="428">
        <f>M35+M37-M39</f>
        <v>0</v>
      </c>
      <c r="N33" s="364">
        <f t="shared" si="1"/>
        <v>0</v>
      </c>
      <c r="O33" s="428">
        <f>O35+O37-O39</f>
        <v>0</v>
      </c>
      <c r="P33" s="364">
        <f t="shared" si="1"/>
        <v>0</v>
      </c>
      <c r="Q33" s="428">
        <f>Q35+Q37-Q39</f>
        <v>0</v>
      </c>
      <c r="R33" s="364">
        <f t="shared" si="1"/>
        <v>0</v>
      </c>
      <c r="S33" s="428">
        <f>S35+S37-S39</f>
        <v>0</v>
      </c>
      <c r="T33" s="364">
        <f t="shared" si="1"/>
        <v>0</v>
      </c>
      <c r="U33" s="428">
        <f>U35+U37-U39</f>
        <v>0</v>
      </c>
      <c r="V33" s="364">
        <f t="shared" si="1"/>
        <v>0</v>
      </c>
      <c r="W33" s="428">
        <f>W35+W37-W39</f>
        <v>0</v>
      </c>
      <c r="X33" s="364">
        <f t="shared" ref="X33" si="102">IF(ISNUMBER(+W33/U33-1),+W33/U33-1,0)</f>
        <v>0</v>
      </c>
      <c r="Y33" s="428">
        <f>Y35+Y37-Y39</f>
        <v>0</v>
      </c>
      <c r="Z33" s="364">
        <f t="shared" ref="Z33" si="103">IF(ISNUMBER(+Y33/W33-1),+Y33/W33-1,0)</f>
        <v>0</v>
      </c>
      <c r="AA33" s="428">
        <f>AA35+AA37-AA39</f>
        <v>0</v>
      </c>
      <c r="AB33" s="364">
        <f t="shared" ref="AB33" si="104">IF(ISNUMBER(+AA33/Y33-1),+AA33/Y33-1,0)</f>
        <v>0</v>
      </c>
      <c r="AC33" s="428">
        <f>AC35+AC37-AC39</f>
        <v>0</v>
      </c>
      <c r="AD33" s="364">
        <f t="shared" ref="AD33" si="105">IF(ISNUMBER(+AC33/AA33-1),+AC33/AA33-1,0)</f>
        <v>0</v>
      </c>
      <c r="AE33" s="428">
        <f>AE35+AE37-AE39</f>
        <v>0</v>
      </c>
      <c r="AF33" s="364">
        <f t="shared" ref="AF33" si="106">IF(ISNUMBER(+AE33/AC33-1),+AE33/AC33-1,0)</f>
        <v>0</v>
      </c>
      <c r="AG33" s="428">
        <f>AG35+AG37-AG39</f>
        <v>0</v>
      </c>
      <c r="AH33" s="364">
        <f t="shared" ref="AH33" si="107">IF(ISNUMBER(+AG33/AE33-1),+AG33/AE33-1,0)</f>
        <v>0</v>
      </c>
      <c r="AI33" s="428">
        <f>AI35+AI37-AI39</f>
        <v>0</v>
      </c>
      <c r="AJ33" s="364">
        <f t="shared" ref="AJ33" si="108">IF(ISNUMBER(+AI33/AG33-1),+AI33/AG33-1,0)</f>
        <v>0</v>
      </c>
      <c r="AK33" s="428">
        <f>AK35+AK37-AK39</f>
        <v>0</v>
      </c>
      <c r="AL33" s="364">
        <f t="shared" ref="AL33" si="109">IF(ISNUMBER(+AK33/AI33-1),+AK33/AI33-1,0)</f>
        <v>0</v>
      </c>
      <c r="AM33" s="428">
        <f>AM35+AM37-AM39</f>
        <v>0</v>
      </c>
      <c r="AN33" s="364">
        <f t="shared" ref="AN33" si="110">IF(ISNUMBER(+AM33/AK33-1),+AM33/AK33-1,0)</f>
        <v>0</v>
      </c>
      <c r="AO33" s="428">
        <f>AO35+AO37-AO39</f>
        <v>0</v>
      </c>
      <c r="AP33" s="371">
        <f t="shared" ref="AP33" si="111">IF(ISNUMBER(+AO33/AM33-1),+AO33/AM33-1,0)</f>
        <v>0</v>
      </c>
    </row>
    <row r="34" spans="2:42" s="54" customFormat="1" ht="11.25" hidden="1" outlineLevel="1" x14ac:dyDescent="0.2">
      <c r="B34" s="382"/>
      <c r="C34" s="383"/>
      <c r="D34" s="384" t="s">
        <v>141</v>
      </c>
      <c r="E34" s="383"/>
      <c r="F34" s="383"/>
      <c r="G34" s="385"/>
      <c r="H34" s="191">
        <f>IF(ISNUMBER(+H33/H$12),+H33/H$12,0)</f>
        <v>0</v>
      </c>
      <c r="I34" s="192">
        <f>IF(ISNUMBER(+I33/I$12),+I33/I$12,0)</f>
        <v>0</v>
      </c>
      <c r="J34" s="364"/>
      <c r="K34" s="192">
        <f>IF(ISNUMBER(+K33/K$12),+K33/K$12,0)</f>
        <v>0</v>
      </c>
      <c r="L34" s="364"/>
      <c r="M34" s="192">
        <f>IF(ISNUMBER(+M33/M$12),+M33/M$12,0)</f>
        <v>0</v>
      </c>
      <c r="N34" s="364"/>
      <c r="O34" s="192">
        <f>IF(ISNUMBER(+O33/O$12),+O33/O$12,0)</f>
        <v>0</v>
      </c>
      <c r="P34" s="364"/>
      <c r="Q34" s="192">
        <f>IF(ISNUMBER(+Q33/Q$12),+Q33/Q$12,0)</f>
        <v>0</v>
      </c>
      <c r="R34" s="364"/>
      <c r="S34" s="192">
        <f>IF(ISNUMBER(+S33/S$12),+S33/S$12,0)</f>
        <v>0</v>
      </c>
      <c r="T34" s="364"/>
      <c r="U34" s="192">
        <f>IF(ISNUMBER(+U33/U$12),+U33/U$12,0)</f>
        <v>0</v>
      </c>
      <c r="V34" s="364"/>
      <c r="W34" s="192">
        <f>IF(ISNUMBER(+W33/W$12),+W33/W$12,0)</f>
        <v>0</v>
      </c>
      <c r="X34" s="364"/>
      <c r="Y34" s="192">
        <f>IF(ISNUMBER(+Y33/Y$12),+Y33/Y$12,0)</f>
        <v>0</v>
      </c>
      <c r="Z34" s="364"/>
      <c r="AA34" s="192">
        <f>IF(ISNUMBER(+AA33/AA$12),+AA33/AA$12,0)</f>
        <v>0</v>
      </c>
      <c r="AB34" s="364"/>
      <c r="AC34" s="192">
        <f>IF(ISNUMBER(+AC33/AC$12),+AC33/AC$12,0)</f>
        <v>0</v>
      </c>
      <c r="AD34" s="364"/>
      <c r="AE34" s="192">
        <f>IF(ISNUMBER(+AE33/AE$12),+AE33/AE$12,0)</f>
        <v>0</v>
      </c>
      <c r="AF34" s="364"/>
      <c r="AG34" s="192">
        <f>IF(ISNUMBER(+AG33/AG$12),+AG33/AG$12,0)</f>
        <v>0</v>
      </c>
      <c r="AH34" s="364"/>
      <c r="AI34" s="192">
        <f>IF(ISNUMBER(+AI33/AI$12),+AI33/AI$12,0)</f>
        <v>0</v>
      </c>
      <c r="AJ34" s="364"/>
      <c r="AK34" s="192">
        <f>IF(ISNUMBER(+AK33/AK$12),+AK33/AK$12,0)</f>
        <v>0</v>
      </c>
      <c r="AL34" s="364"/>
      <c r="AM34" s="192">
        <f>IF(ISNUMBER(+AM33/AM$12),+AM33/AM$12,0)</f>
        <v>0</v>
      </c>
      <c r="AN34" s="364"/>
      <c r="AO34" s="192">
        <f>IF(ISNUMBER(+AO33/AO$12),+AO33/AO$12,0)</f>
        <v>0</v>
      </c>
      <c r="AP34" s="371"/>
    </row>
    <row r="35" spans="2:42" s="307" customFormat="1" ht="12.75" customHeight="1" collapsed="1" x14ac:dyDescent="0.2">
      <c r="B35" s="402"/>
      <c r="C35" s="405"/>
      <c r="D35" s="403" t="s">
        <v>62</v>
      </c>
      <c r="E35" s="311"/>
      <c r="F35" s="311"/>
      <c r="G35" s="404"/>
      <c r="H35" s="40"/>
      <c r="I35" s="40"/>
      <c r="J35" s="365">
        <f t="shared" si="0"/>
        <v>0</v>
      </c>
      <c r="K35" s="40"/>
      <c r="L35" s="365">
        <f t="shared" si="1"/>
        <v>0</v>
      </c>
      <c r="M35" s="40"/>
      <c r="N35" s="365">
        <f t="shared" si="1"/>
        <v>0</v>
      </c>
      <c r="O35" s="40"/>
      <c r="P35" s="365">
        <f t="shared" si="1"/>
        <v>0</v>
      </c>
      <c r="Q35" s="40"/>
      <c r="R35" s="365">
        <f t="shared" si="1"/>
        <v>0</v>
      </c>
      <c r="S35" s="40"/>
      <c r="T35" s="365">
        <f t="shared" si="1"/>
        <v>0</v>
      </c>
      <c r="U35" s="40"/>
      <c r="V35" s="365">
        <f t="shared" si="1"/>
        <v>0</v>
      </c>
      <c r="W35" s="40"/>
      <c r="X35" s="365">
        <f t="shared" ref="X35" si="112">IF(ISNUMBER(+W35/U35-1),+W35/U35-1,0)</f>
        <v>0</v>
      </c>
      <c r="Y35" s="40"/>
      <c r="Z35" s="365">
        <f t="shared" ref="Z35" si="113">IF(ISNUMBER(+Y35/W35-1),+Y35/W35-1,0)</f>
        <v>0</v>
      </c>
      <c r="AA35" s="40"/>
      <c r="AB35" s="365">
        <f t="shared" ref="AB35" si="114">IF(ISNUMBER(+AA35/Y35-1),+AA35/Y35-1,0)</f>
        <v>0</v>
      </c>
      <c r="AC35" s="40"/>
      <c r="AD35" s="365">
        <f t="shared" ref="AD35" si="115">IF(ISNUMBER(+AC35/AA35-1),+AC35/AA35-1,0)</f>
        <v>0</v>
      </c>
      <c r="AE35" s="40"/>
      <c r="AF35" s="365">
        <f t="shared" ref="AF35" si="116">IF(ISNUMBER(+AE35/AC35-1),+AE35/AC35-1,0)</f>
        <v>0</v>
      </c>
      <c r="AG35" s="40"/>
      <c r="AH35" s="365">
        <f t="shared" ref="AH35" si="117">IF(ISNUMBER(+AG35/AE35-1),+AG35/AE35-1,0)</f>
        <v>0</v>
      </c>
      <c r="AI35" s="40"/>
      <c r="AJ35" s="365">
        <f t="shared" ref="AJ35" si="118">IF(ISNUMBER(+AI35/AG35-1),+AI35/AG35-1,0)</f>
        <v>0</v>
      </c>
      <c r="AK35" s="40"/>
      <c r="AL35" s="365">
        <f t="shared" ref="AL35" si="119">IF(ISNUMBER(+AK35/AI35-1),+AK35/AI35-1,0)</f>
        <v>0</v>
      </c>
      <c r="AM35" s="40"/>
      <c r="AN35" s="365">
        <f t="shared" ref="AN35" si="120">IF(ISNUMBER(+AM35/AK35-1),+AM35/AK35-1,0)</f>
        <v>0</v>
      </c>
      <c r="AO35" s="40"/>
      <c r="AP35" s="372">
        <f t="shared" ref="AP35" si="121">IF(ISNUMBER(+AO35/AM35-1),+AO35/AM35-1,0)</f>
        <v>0</v>
      </c>
    </row>
    <row r="36" spans="2:42" s="354" customFormat="1" ht="11.25" hidden="1" outlineLevel="1" x14ac:dyDescent="0.2">
      <c r="B36" s="391"/>
      <c r="C36" s="392"/>
      <c r="D36" s="393" t="s">
        <v>141</v>
      </c>
      <c r="E36" s="392"/>
      <c r="F36" s="392"/>
      <c r="G36" s="394"/>
      <c r="H36" s="352">
        <f>IF(ISNUMBER(+H35/H$12),+H35/H$12,0)</f>
        <v>0</v>
      </c>
      <c r="I36" s="353">
        <v>0.11194899069635457</v>
      </c>
      <c r="J36" s="366"/>
      <c r="K36" s="353">
        <f>IF(ISNUMBER(+K35/K$12),+K35/K$12,0)</f>
        <v>0</v>
      </c>
      <c r="L36" s="366"/>
      <c r="M36" s="353">
        <f>IF(ISNUMBER(+M35/M$12),+M35/M$12,0)</f>
        <v>0</v>
      </c>
      <c r="N36" s="366"/>
      <c r="O36" s="353">
        <f>IF(ISNUMBER(+O35/O$12),+O35/O$12,0)</f>
        <v>0</v>
      </c>
      <c r="P36" s="366"/>
      <c r="Q36" s="353">
        <f>IF(ISNUMBER(+Q35/Q$12),+Q35/Q$12,0)</f>
        <v>0</v>
      </c>
      <c r="R36" s="366"/>
      <c r="S36" s="353">
        <f>IF(ISNUMBER(+S35/S$12),+S35/S$12,0)</f>
        <v>0</v>
      </c>
      <c r="T36" s="366"/>
      <c r="U36" s="353">
        <f>IF(ISNUMBER(+U35/U$12),+U35/U$12,0)</f>
        <v>0</v>
      </c>
      <c r="V36" s="366"/>
      <c r="W36" s="353">
        <f>IF(ISNUMBER(+W35/W$12),+W35/W$12,0)</f>
        <v>0</v>
      </c>
      <c r="X36" s="366"/>
      <c r="Y36" s="353">
        <f>IF(ISNUMBER(+Y35/Y$12),+Y35/Y$12,0)</f>
        <v>0</v>
      </c>
      <c r="Z36" s="366"/>
      <c r="AA36" s="353">
        <f>IF(ISNUMBER(+AA35/AA$12),+AA35/AA$12,0)</f>
        <v>0</v>
      </c>
      <c r="AB36" s="366"/>
      <c r="AC36" s="353">
        <f>IF(ISNUMBER(+AC35/AC$12),+AC35/AC$12,0)</f>
        <v>0</v>
      </c>
      <c r="AD36" s="366"/>
      <c r="AE36" s="353">
        <f>IF(ISNUMBER(+AE35/AE$12),+AE35/AE$12,0)</f>
        <v>0</v>
      </c>
      <c r="AF36" s="366"/>
      <c r="AG36" s="353">
        <f>IF(ISNUMBER(+AG35/AG$12),+AG35/AG$12,0)</f>
        <v>0</v>
      </c>
      <c r="AH36" s="366"/>
      <c r="AI36" s="353">
        <f>IF(ISNUMBER(+AI35/AI$12),+AI35/AI$12,0)</f>
        <v>0</v>
      </c>
      <c r="AJ36" s="366"/>
      <c r="AK36" s="353">
        <f>IF(ISNUMBER(+AK35/AK$12),+AK35/AK$12,0)</f>
        <v>0</v>
      </c>
      <c r="AL36" s="366"/>
      <c r="AM36" s="353">
        <f>IF(ISNUMBER(+AM35/AM$12),+AM35/AM$12,0)</f>
        <v>0</v>
      </c>
      <c r="AN36" s="366"/>
      <c r="AO36" s="353">
        <f>IF(ISNUMBER(+AO35/AO$12),+AO35/AO$12,0)</f>
        <v>0</v>
      </c>
      <c r="AP36" s="373"/>
    </row>
    <row r="37" spans="2:42" s="307" customFormat="1" ht="12.75" customHeight="1" collapsed="1" x14ac:dyDescent="0.2">
      <c r="B37" s="395"/>
      <c r="C37" s="406"/>
      <c r="D37" s="388" t="s">
        <v>63</v>
      </c>
      <c r="E37" s="387"/>
      <c r="F37" s="387"/>
      <c r="G37" s="397"/>
      <c r="H37" s="49"/>
      <c r="I37" s="49"/>
      <c r="J37" s="367">
        <f t="shared" si="0"/>
        <v>0</v>
      </c>
      <c r="K37" s="49"/>
      <c r="L37" s="367">
        <f t="shared" si="1"/>
        <v>0</v>
      </c>
      <c r="M37" s="49"/>
      <c r="N37" s="367">
        <f t="shared" si="1"/>
        <v>0</v>
      </c>
      <c r="O37" s="49"/>
      <c r="P37" s="367">
        <f t="shared" si="1"/>
        <v>0</v>
      </c>
      <c r="Q37" s="49"/>
      <c r="R37" s="367">
        <f t="shared" si="1"/>
        <v>0</v>
      </c>
      <c r="S37" s="49"/>
      <c r="T37" s="367">
        <f t="shared" si="1"/>
        <v>0</v>
      </c>
      <c r="U37" s="49"/>
      <c r="V37" s="367">
        <f t="shared" si="1"/>
        <v>0</v>
      </c>
      <c r="W37" s="49"/>
      <c r="X37" s="367">
        <f t="shared" ref="X37" si="122">IF(ISNUMBER(+W37/U37-1),+W37/U37-1,0)</f>
        <v>0</v>
      </c>
      <c r="Y37" s="49"/>
      <c r="Z37" s="367">
        <f t="shared" ref="Z37" si="123">IF(ISNUMBER(+Y37/W37-1),+Y37/W37-1,0)</f>
        <v>0</v>
      </c>
      <c r="AA37" s="49"/>
      <c r="AB37" s="367">
        <f t="shared" ref="AB37" si="124">IF(ISNUMBER(+AA37/Y37-1),+AA37/Y37-1,0)</f>
        <v>0</v>
      </c>
      <c r="AC37" s="49"/>
      <c r="AD37" s="367">
        <f t="shared" ref="AD37" si="125">IF(ISNUMBER(+AC37/AA37-1),+AC37/AA37-1,0)</f>
        <v>0</v>
      </c>
      <c r="AE37" s="49"/>
      <c r="AF37" s="367">
        <f t="shared" ref="AF37" si="126">IF(ISNUMBER(+AE37/AC37-1),+AE37/AC37-1,0)</f>
        <v>0</v>
      </c>
      <c r="AG37" s="49"/>
      <c r="AH37" s="367">
        <f t="shared" ref="AH37" si="127">IF(ISNUMBER(+AG37/AE37-1),+AG37/AE37-1,0)</f>
        <v>0</v>
      </c>
      <c r="AI37" s="49"/>
      <c r="AJ37" s="367">
        <f t="shared" ref="AJ37" si="128">IF(ISNUMBER(+AI37/AG37-1),+AI37/AG37-1,0)</f>
        <v>0</v>
      </c>
      <c r="AK37" s="49"/>
      <c r="AL37" s="367">
        <f t="shared" ref="AL37" si="129">IF(ISNUMBER(+AK37/AI37-1),+AK37/AI37-1,0)</f>
        <v>0</v>
      </c>
      <c r="AM37" s="49"/>
      <c r="AN37" s="367">
        <f t="shared" ref="AN37" si="130">IF(ISNUMBER(+AM37/AK37-1),+AM37/AK37-1,0)</f>
        <v>0</v>
      </c>
      <c r="AO37" s="49"/>
      <c r="AP37" s="374">
        <f t="shared" ref="AP37" si="131">IF(ISNUMBER(+AO37/AM37-1),+AO37/AM37-1,0)</f>
        <v>0</v>
      </c>
    </row>
    <row r="38" spans="2:42" s="354" customFormat="1" ht="11.25" hidden="1" outlineLevel="1" x14ac:dyDescent="0.2">
      <c r="B38" s="391"/>
      <c r="C38" s="392"/>
      <c r="D38" s="393" t="s">
        <v>141</v>
      </c>
      <c r="E38" s="392"/>
      <c r="F38" s="392"/>
      <c r="G38" s="394"/>
      <c r="H38" s="352">
        <f>IF(ISNUMBER(+H37/H$12),+H37/H$12,0)</f>
        <v>0</v>
      </c>
      <c r="I38" s="353">
        <f>IF(ISNUMBER(+I37/I$12),+I37/I$12,0)</f>
        <v>0</v>
      </c>
      <c r="J38" s="366"/>
      <c r="K38" s="353">
        <f>IF(ISNUMBER(+K37/K$12),+K37/K$12,0)</f>
        <v>0</v>
      </c>
      <c r="L38" s="366"/>
      <c r="M38" s="353">
        <f>IF(ISNUMBER(+M37/M$12),+M37/M$12,0)</f>
        <v>0</v>
      </c>
      <c r="N38" s="366"/>
      <c r="O38" s="353">
        <f>IF(ISNUMBER(+O37/O$12),+O37/O$12,0)</f>
        <v>0</v>
      </c>
      <c r="P38" s="366"/>
      <c r="Q38" s="353">
        <f>IF(ISNUMBER(+Q37/Q$12),+Q37/Q$12,0)</f>
        <v>0</v>
      </c>
      <c r="R38" s="366"/>
      <c r="S38" s="353">
        <f>IF(ISNUMBER(+S37/S$12),+S37/S$12,0)</f>
        <v>0</v>
      </c>
      <c r="T38" s="366"/>
      <c r="U38" s="353">
        <f>IF(ISNUMBER(+U37/U$12),+U37/U$12,0)</f>
        <v>0</v>
      </c>
      <c r="V38" s="366"/>
      <c r="W38" s="353">
        <f>IF(ISNUMBER(+W37/W$12),+W37/W$12,0)</f>
        <v>0</v>
      </c>
      <c r="X38" s="366"/>
      <c r="Y38" s="353">
        <f>IF(ISNUMBER(+Y37/Y$12),+Y37/Y$12,0)</f>
        <v>0</v>
      </c>
      <c r="Z38" s="366"/>
      <c r="AA38" s="353">
        <f>IF(ISNUMBER(+AA37/AA$12),+AA37/AA$12,0)</f>
        <v>0</v>
      </c>
      <c r="AB38" s="366"/>
      <c r="AC38" s="353">
        <f>IF(ISNUMBER(+AC37/AC$12),+AC37/AC$12,0)</f>
        <v>0</v>
      </c>
      <c r="AD38" s="366"/>
      <c r="AE38" s="353">
        <f>IF(ISNUMBER(+AE37/AE$12),+AE37/AE$12,0)</f>
        <v>0</v>
      </c>
      <c r="AF38" s="366"/>
      <c r="AG38" s="353">
        <f>IF(ISNUMBER(+AG37/AG$12),+AG37/AG$12,0)</f>
        <v>0</v>
      </c>
      <c r="AH38" s="366"/>
      <c r="AI38" s="353">
        <f>IF(ISNUMBER(+AI37/AI$12),+AI37/AI$12,0)</f>
        <v>0</v>
      </c>
      <c r="AJ38" s="366"/>
      <c r="AK38" s="353">
        <f>IF(ISNUMBER(+AK37/AK$12),+AK37/AK$12,0)</f>
        <v>0</v>
      </c>
      <c r="AL38" s="366"/>
      <c r="AM38" s="353">
        <f>IF(ISNUMBER(+AM37/AM$12),+AM37/AM$12,0)</f>
        <v>0</v>
      </c>
      <c r="AN38" s="366"/>
      <c r="AO38" s="353">
        <f>IF(ISNUMBER(+AO37/AO$12),+AO37/AO$12,0)</f>
        <v>0</v>
      </c>
      <c r="AP38" s="373"/>
    </row>
    <row r="39" spans="2:42" s="307" customFormat="1" ht="12.75" customHeight="1" collapsed="1" x14ac:dyDescent="0.2">
      <c r="B39" s="395"/>
      <c r="C39" s="387"/>
      <c r="D39" s="406" t="s">
        <v>70</v>
      </c>
      <c r="E39" s="387"/>
      <c r="F39" s="387"/>
      <c r="G39" s="397"/>
      <c r="H39" s="49"/>
      <c r="I39" s="49"/>
      <c r="J39" s="367">
        <f t="shared" si="0"/>
        <v>0</v>
      </c>
      <c r="K39" s="49"/>
      <c r="L39" s="367">
        <f t="shared" si="1"/>
        <v>0</v>
      </c>
      <c r="M39" s="49"/>
      <c r="N39" s="367">
        <f t="shared" si="1"/>
        <v>0</v>
      </c>
      <c r="O39" s="49"/>
      <c r="P39" s="367">
        <f t="shared" si="1"/>
        <v>0</v>
      </c>
      <c r="Q39" s="49"/>
      <c r="R39" s="367">
        <f t="shared" si="1"/>
        <v>0</v>
      </c>
      <c r="S39" s="49"/>
      <c r="T39" s="367">
        <f t="shared" si="1"/>
        <v>0</v>
      </c>
      <c r="U39" s="49"/>
      <c r="V39" s="367">
        <f t="shared" si="1"/>
        <v>0</v>
      </c>
      <c r="W39" s="49"/>
      <c r="X39" s="367">
        <f t="shared" ref="X39" si="132">IF(ISNUMBER(+W39/U39-1),+W39/U39-1,0)</f>
        <v>0</v>
      </c>
      <c r="Y39" s="49"/>
      <c r="Z39" s="367">
        <f t="shared" ref="Z39" si="133">IF(ISNUMBER(+Y39/W39-1),+Y39/W39-1,0)</f>
        <v>0</v>
      </c>
      <c r="AA39" s="49"/>
      <c r="AB39" s="367">
        <f t="shared" ref="AB39" si="134">IF(ISNUMBER(+AA39/Y39-1),+AA39/Y39-1,0)</f>
        <v>0</v>
      </c>
      <c r="AC39" s="49"/>
      <c r="AD39" s="367">
        <f t="shared" ref="AD39" si="135">IF(ISNUMBER(+AC39/AA39-1),+AC39/AA39-1,0)</f>
        <v>0</v>
      </c>
      <c r="AE39" s="49"/>
      <c r="AF39" s="367">
        <f t="shared" ref="AF39" si="136">IF(ISNUMBER(+AE39/AC39-1),+AE39/AC39-1,0)</f>
        <v>0</v>
      </c>
      <c r="AG39" s="49"/>
      <c r="AH39" s="367">
        <f t="shared" ref="AH39" si="137">IF(ISNUMBER(+AG39/AE39-1),+AG39/AE39-1,0)</f>
        <v>0</v>
      </c>
      <c r="AI39" s="49"/>
      <c r="AJ39" s="367">
        <f t="shared" ref="AJ39" si="138">IF(ISNUMBER(+AI39/AG39-1),+AI39/AG39-1,0)</f>
        <v>0</v>
      </c>
      <c r="AK39" s="49"/>
      <c r="AL39" s="367">
        <f t="shared" ref="AL39" si="139">IF(ISNUMBER(+AK39/AI39-1),+AK39/AI39-1,0)</f>
        <v>0</v>
      </c>
      <c r="AM39" s="49"/>
      <c r="AN39" s="367">
        <f t="shared" ref="AN39" si="140">IF(ISNUMBER(+AM39/AK39-1),+AM39/AK39-1,0)</f>
        <v>0</v>
      </c>
      <c r="AO39" s="49"/>
      <c r="AP39" s="374">
        <f t="shared" ref="AP39" si="141">IF(ISNUMBER(+AO39/AM39-1),+AO39/AM39-1,0)</f>
        <v>0</v>
      </c>
    </row>
    <row r="40" spans="2:42" s="54" customFormat="1" ht="11.25" hidden="1" outlineLevel="1" x14ac:dyDescent="0.2">
      <c r="B40" s="391"/>
      <c r="C40" s="392"/>
      <c r="D40" s="393" t="s">
        <v>141</v>
      </c>
      <c r="E40" s="392"/>
      <c r="F40" s="392"/>
      <c r="G40" s="394"/>
      <c r="H40" s="47">
        <f>IF(ISNUMBER(+H39/H$12),+H39/H$12,0)</f>
        <v>0</v>
      </c>
      <c r="I40" s="48">
        <f>IF(ISNUMBER(+I39/I$12),+I39/I$12,0)</f>
        <v>0</v>
      </c>
      <c r="J40" s="366"/>
      <c r="K40" s="48">
        <f>IF(ISNUMBER(+K39/K$12),+K39/K$12,0)</f>
        <v>0</v>
      </c>
      <c r="L40" s="366"/>
      <c r="M40" s="48">
        <f>IF(ISNUMBER(+M39/M$12),+M39/M$12,0)</f>
        <v>0</v>
      </c>
      <c r="N40" s="366"/>
      <c r="O40" s="48">
        <f>IF(ISNUMBER(+O39/O$12),+O39/O$12,0)</f>
        <v>0</v>
      </c>
      <c r="P40" s="366"/>
      <c r="Q40" s="48">
        <f>IF(ISNUMBER(+Q39/Q$12),+Q39/Q$12,0)</f>
        <v>0</v>
      </c>
      <c r="R40" s="366"/>
      <c r="S40" s="48">
        <f>IF(ISNUMBER(+S39/S$12),+S39/S$12,0)</f>
        <v>0</v>
      </c>
      <c r="T40" s="366"/>
      <c r="U40" s="48">
        <f>IF(ISNUMBER(+U39/U$12),+U39/U$12,0)</f>
        <v>0</v>
      </c>
      <c r="V40" s="366"/>
      <c r="W40" s="48">
        <f>IF(ISNUMBER(+W39/W$12),+W39/W$12,0)</f>
        <v>0</v>
      </c>
      <c r="X40" s="366"/>
      <c r="Y40" s="48">
        <f>IF(ISNUMBER(+Y39/Y$12),+Y39/Y$12,0)</f>
        <v>0</v>
      </c>
      <c r="Z40" s="366"/>
      <c r="AA40" s="48">
        <f>IF(ISNUMBER(+AA39/AA$12),+AA39/AA$12,0)</f>
        <v>0</v>
      </c>
      <c r="AB40" s="366"/>
      <c r="AC40" s="48">
        <f>IF(ISNUMBER(+AC39/AC$12),+AC39/AC$12,0)</f>
        <v>0</v>
      </c>
      <c r="AD40" s="366"/>
      <c r="AE40" s="48">
        <f>IF(ISNUMBER(+AE39/AE$12),+AE39/AE$12,0)</f>
        <v>0</v>
      </c>
      <c r="AF40" s="366"/>
      <c r="AG40" s="48">
        <f>IF(ISNUMBER(+AG39/AG$12),+AG39/AG$12,0)</f>
        <v>0</v>
      </c>
      <c r="AH40" s="366"/>
      <c r="AI40" s="48">
        <f>IF(ISNUMBER(+AI39/AI$12),+AI39/AI$12,0)</f>
        <v>0</v>
      </c>
      <c r="AJ40" s="366"/>
      <c r="AK40" s="48">
        <f>IF(ISNUMBER(+AK39/AK$12),+AK39/AK$12,0)</f>
        <v>0</v>
      </c>
      <c r="AL40" s="366"/>
      <c r="AM40" s="48">
        <f>IF(ISNUMBER(+AM39/AM$12),+AM39/AM$12,0)</f>
        <v>0</v>
      </c>
      <c r="AN40" s="366"/>
      <c r="AO40" s="48">
        <f>IF(ISNUMBER(+AO39/AO$12),+AO39/AO$12,0)</f>
        <v>0</v>
      </c>
      <c r="AP40" s="373"/>
    </row>
    <row r="41" spans="2:42" s="307" customFormat="1" ht="12.75" customHeight="1" collapsed="1" x14ac:dyDescent="0.2">
      <c r="B41" s="459"/>
      <c r="C41" s="460" t="s">
        <v>77</v>
      </c>
      <c r="D41" s="461"/>
      <c r="E41" s="460"/>
      <c r="F41" s="460"/>
      <c r="G41" s="462"/>
      <c r="H41" s="421">
        <f>H90</f>
        <v>0</v>
      </c>
      <c r="I41" s="421">
        <f>I90</f>
        <v>0</v>
      </c>
      <c r="J41" s="463">
        <f t="shared" si="0"/>
        <v>0</v>
      </c>
      <c r="K41" s="421">
        <f>K90</f>
        <v>0</v>
      </c>
      <c r="L41" s="463">
        <f t="shared" si="1"/>
        <v>0</v>
      </c>
      <c r="M41" s="421">
        <f>M90</f>
        <v>0</v>
      </c>
      <c r="N41" s="463">
        <f t="shared" si="1"/>
        <v>0</v>
      </c>
      <c r="O41" s="421">
        <f>O90</f>
        <v>0</v>
      </c>
      <c r="P41" s="463">
        <f t="shared" si="1"/>
        <v>0</v>
      </c>
      <c r="Q41" s="421">
        <f>Q90</f>
        <v>0</v>
      </c>
      <c r="R41" s="463">
        <f t="shared" si="1"/>
        <v>0</v>
      </c>
      <c r="S41" s="421">
        <f>S90</f>
        <v>0</v>
      </c>
      <c r="T41" s="463">
        <f t="shared" si="1"/>
        <v>0</v>
      </c>
      <c r="U41" s="421">
        <f>U90</f>
        <v>0</v>
      </c>
      <c r="V41" s="463">
        <f t="shared" si="1"/>
        <v>0</v>
      </c>
      <c r="W41" s="421">
        <f>W90</f>
        <v>0</v>
      </c>
      <c r="X41" s="463">
        <f t="shared" ref="X41" si="142">IF(ISNUMBER(+W41/U41-1),+W41/U41-1,0)</f>
        <v>0</v>
      </c>
      <c r="Y41" s="421">
        <f>Y90</f>
        <v>0</v>
      </c>
      <c r="Z41" s="463">
        <f t="shared" ref="Z41" si="143">IF(ISNUMBER(+Y41/W41-1),+Y41/W41-1,0)</f>
        <v>0</v>
      </c>
      <c r="AA41" s="421">
        <f>AA90</f>
        <v>0</v>
      </c>
      <c r="AB41" s="463">
        <f t="shared" ref="AB41" si="144">IF(ISNUMBER(+AA41/Y41-1),+AA41/Y41-1,0)</f>
        <v>0</v>
      </c>
      <c r="AC41" s="421">
        <f>AC90</f>
        <v>0</v>
      </c>
      <c r="AD41" s="463">
        <f t="shared" ref="AD41" si="145">IF(ISNUMBER(+AC41/AA41-1),+AC41/AA41-1,0)</f>
        <v>0</v>
      </c>
      <c r="AE41" s="421">
        <f>AE90</f>
        <v>0</v>
      </c>
      <c r="AF41" s="463">
        <f t="shared" ref="AF41" si="146">IF(ISNUMBER(+AE41/AC41-1),+AE41/AC41-1,0)</f>
        <v>0</v>
      </c>
      <c r="AG41" s="421">
        <f>AG90</f>
        <v>0</v>
      </c>
      <c r="AH41" s="463">
        <f t="shared" ref="AH41" si="147">IF(ISNUMBER(+AG41/AE41-1),+AG41/AE41-1,0)</f>
        <v>0</v>
      </c>
      <c r="AI41" s="421">
        <f>AI90</f>
        <v>0</v>
      </c>
      <c r="AJ41" s="463">
        <f t="shared" ref="AJ41" si="148">IF(ISNUMBER(+AI41/AG41-1),+AI41/AG41-1,0)</f>
        <v>0</v>
      </c>
      <c r="AK41" s="421">
        <f>AK90</f>
        <v>0</v>
      </c>
      <c r="AL41" s="463">
        <f t="shared" ref="AL41" si="149">IF(ISNUMBER(+AK41/AI41-1),+AK41/AI41-1,0)</f>
        <v>0</v>
      </c>
      <c r="AM41" s="421">
        <f>AM90</f>
        <v>0</v>
      </c>
      <c r="AN41" s="463">
        <f t="shared" ref="AN41" si="150">IF(ISNUMBER(+AM41/AK41-1),+AM41/AK41-1,0)</f>
        <v>0</v>
      </c>
      <c r="AO41" s="421">
        <f>AO90</f>
        <v>0</v>
      </c>
      <c r="AP41" s="423">
        <f t="shared" ref="AP41" si="151">IF(ISNUMBER(+AO41/AM41-1),+AO41/AM41-1,0)</f>
        <v>0</v>
      </c>
    </row>
    <row r="42" spans="2:42" s="354" customFormat="1" ht="11.25" hidden="1" outlineLevel="1" x14ac:dyDescent="0.2">
      <c r="B42" s="382"/>
      <c r="C42" s="383"/>
      <c r="D42" s="384" t="s">
        <v>141</v>
      </c>
      <c r="E42" s="383"/>
      <c r="F42" s="383"/>
      <c r="G42" s="385"/>
      <c r="H42" s="380">
        <f>IF(ISNUMBER(+H41/H$12),+H41/H$12,0)</f>
        <v>0</v>
      </c>
      <c r="I42" s="355">
        <f>IF(ISNUMBER(+I41/I$12),+I41/I$12,0)</f>
        <v>0</v>
      </c>
      <c r="J42" s="364"/>
      <c r="K42" s="381">
        <f>IF(ISNUMBER(+K41/K$12),+K41/K$12,0)</f>
        <v>0</v>
      </c>
      <c r="L42" s="364"/>
      <c r="M42" s="381">
        <f>IF(ISNUMBER(+M41/M$12),+M41/M$12,0)</f>
        <v>0</v>
      </c>
      <c r="N42" s="364"/>
      <c r="O42" s="381">
        <f>IF(ISNUMBER(+O41/O$12),+O41/O$12,0)</f>
        <v>0</v>
      </c>
      <c r="P42" s="364"/>
      <c r="Q42" s="381">
        <f>IF(ISNUMBER(+Q41/Q$12),+Q41/Q$12,0)</f>
        <v>0</v>
      </c>
      <c r="R42" s="364"/>
      <c r="S42" s="381">
        <f>IF(ISNUMBER(+S41/S$12),+S41/S$12,0)</f>
        <v>0</v>
      </c>
      <c r="T42" s="364"/>
      <c r="U42" s="381">
        <f>IF(ISNUMBER(+U41/U$12),+U41/U$12,0)</f>
        <v>0</v>
      </c>
      <c r="V42" s="364"/>
      <c r="W42" s="381">
        <f>IF(ISNUMBER(+W41/W$12),+W41/W$12,0)</f>
        <v>0</v>
      </c>
      <c r="X42" s="364"/>
      <c r="Y42" s="381">
        <f>IF(ISNUMBER(+Y41/Y$12),+Y41/Y$12,0)</f>
        <v>0</v>
      </c>
      <c r="Z42" s="364"/>
      <c r="AA42" s="381">
        <f>IF(ISNUMBER(+AA41/AA$12),+AA41/AA$12,0)</f>
        <v>0</v>
      </c>
      <c r="AB42" s="364"/>
      <c r="AC42" s="381">
        <f>IF(ISNUMBER(+AC41/AC$12),+AC41/AC$12,0)</f>
        <v>0</v>
      </c>
      <c r="AD42" s="364"/>
      <c r="AE42" s="381">
        <f>IF(ISNUMBER(+AE41/AE$12),+AE41/AE$12,0)</f>
        <v>0</v>
      </c>
      <c r="AF42" s="364"/>
      <c r="AG42" s="381">
        <f>IF(ISNUMBER(+AG41/AG$12),+AG41/AG$12,0)</f>
        <v>0</v>
      </c>
      <c r="AH42" s="364"/>
      <c r="AI42" s="381">
        <f>IF(ISNUMBER(+AI41/AI$12),+AI41/AI$12,0)</f>
        <v>0</v>
      </c>
      <c r="AJ42" s="364"/>
      <c r="AK42" s="381">
        <f>IF(ISNUMBER(+AK41/AK$12),+AK41/AK$12,0)</f>
        <v>0</v>
      </c>
      <c r="AL42" s="364"/>
      <c r="AM42" s="381">
        <f>IF(ISNUMBER(+AM41/AM$12),+AM41/AM$12,0)</f>
        <v>0</v>
      </c>
      <c r="AN42" s="364"/>
      <c r="AO42" s="381">
        <f>IF(ISNUMBER(+AO41/AO$12),+AO41/AO$12,0)</f>
        <v>0</v>
      </c>
      <c r="AP42" s="371"/>
    </row>
    <row r="43" spans="2:42" s="307" customFormat="1" ht="12.75" customHeight="1" collapsed="1" x14ac:dyDescent="0.2">
      <c r="B43" s="455"/>
      <c r="C43" s="425" t="s">
        <v>78</v>
      </c>
      <c r="D43" s="448"/>
      <c r="E43" s="456"/>
      <c r="F43" s="456"/>
      <c r="G43" s="457"/>
      <c r="H43" s="458">
        <f>H98</f>
        <v>0</v>
      </c>
      <c r="I43" s="458">
        <f>I98</f>
        <v>0</v>
      </c>
      <c r="J43" s="364">
        <f t="shared" si="0"/>
        <v>0</v>
      </c>
      <c r="K43" s="458">
        <f>K98</f>
        <v>0</v>
      </c>
      <c r="L43" s="364">
        <f t="shared" si="1"/>
        <v>0</v>
      </c>
      <c r="M43" s="458">
        <f>M98</f>
        <v>0</v>
      </c>
      <c r="N43" s="364">
        <f t="shared" si="1"/>
        <v>0</v>
      </c>
      <c r="O43" s="458">
        <f>O98</f>
        <v>0</v>
      </c>
      <c r="P43" s="364">
        <f t="shared" si="1"/>
        <v>0</v>
      </c>
      <c r="Q43" s="458">
        <f>Q98</f>
        <v>0</v>
      </c>
      <c r="R43" s="364">
        <f t="shared" si="1"/>
        <v>0</v>
      </c>
      <c r="S43" s="458">
        <f>S98</f>
        <v>0</v>
      </c>
      <c r="T43" s="364">
        <f t="shared" si="1"/>
        <v>0</v>
      </c>
      <c r="U43" s="458">
        <f>U98</f>
        <v>0</v>
      </c>
      <c r="V43" s="364">
        <f t="shared" si="1"/>
        <v>0</v>
      </c>
      <c r="W43" s="458">
        <f>W98</f>
        <v>0</v>
      </c>
      <c r="X43" s="364">
        <f t="shared" ref="X43" si="152">IF(ISNUMBER(+W43/U43-1),+W43/U43-1,0)</f>
        <v>0</v>
      </c>
      <c r="Y43" s="458">
        <f>Y98</f>
        <v>0</v>
      </c>
      <c r="Z43" s="364">
        <f t="shared" ref="Z43" si="153">IF(ISNUMBER(+Y43/W43-1),+Y43/W43-1,0)</f>
        <v>0</v>
      </c>
      <c r="AA43" s="458">
        <f>AA98</f>
        <v>0</v>
      </c>
      <c r="AB43" s="364">
        <f t="shared" ref="AB43" si="154">IF(ISNUMBER(+AA43/Y43-1),+AA43/Y43-1,0)</f>
        <v>0</v>
      </c>
      <c r="AC43" s="458">
        <f>AC98</f>
        <v>0</v>
      </c>
      <c r="AD43" s="364">
        <f t="shared" ref="AD43" si="155">IF(ISNUMBER(+AC43/AA43-1),+AC43/AA43-1,0)</f>
        <v>0</v>
      </c>
      <c r="AE43" s="458">
        <f>AE98</f>
        <v>0</v>
      </c>
      <c r="AF43" s="364">
        <f t="shared" ref="AF43" si="156">IF(ISNUMBER(+AE43/AC43-1),+AE43/AC43-1,0)</f>
        <v>0</v>
      </c>
      <c r="AG43" s="458">
        <f>AG98</f>
        <v>0</v>
      </c>
      <c r="AH43" s="364">
        <f t="shared" ref="AH43" si="157">IF(ISNUMBER(+AG43/AE43-1),+AG43/AE43-1,0)</f>
        <v>0</v>
      </c>
      <c r="AI43" s="458">
        <f>AI98</f>
        <v>0</v>
      </c>
      <c r="AJ43" s="364">
        <f t="shared" ref="AJ43" si="158">IF(ISNUMBER(+AI43/AG43-1),+AI43/AG43-1,0)</f>
        <v>0</v>
      </c>
      <c r="AK43" s="458">
        <f>AK98</f>
        <v>0</v>
      </c>
      <c r="AL43" s="364">
        <f t="shared" ref="AL43" si="159">IF(ISNUMBER(+AK43/AI43-1),+AK43/AI43-1,0)</f>
        <v>0</v>
      </c>
      <c r="AM43" s="458">
        <f>AM98</f>
        <v>0</v>
      </c>
      <c r="AN43" s="364">
        <f t="shared" ref="AN43" si="160">IF(ISNUMBER(+AM43/AK43-1),+AM43/AK43-1,0)</f>
        <v>0</v>
      </c>
      <c r="AO43" s="458">
        <f>AO98</f>
        <v>0</v>
      </c>
      <c r="AP43" s="371">
        <f t="shared" ref="AP43" si="161">IF(ISNUMBER(+AO43/AM43-1),+AO43/AM43-1,0)</f>
        <v>0</v>
      </c>
    </row>
    <row r="44" spans="2:42" s="54" customFormat="1" ht="11.25" hidden="1" outlineLevel="1" x14ac:dyDescent="0.2">
      <c r="B44" s="382"/>
      <c r="C44" s="383"/>
      <c r="D44" s="384" t="s">
        <v>141</v>
      </c>
      <c r="E44" s="383"/>
      <c r="F44" s="383"/>
      <c r="G44" s="385"/>
      <c r="H44" s="191">
        <f>IF(ISNUMBER(+H43/H$12),+H43/H$12,0)</f>
        <v>0</v>
      </c>
      <c r="I44" s="192">
        <f>IF(ISNUMBER(+I43/I$12),+I43/I$12,0)</f>
        <v>0</v>
      </c>
      <c r="J44" s="364"/>
      <c r="K44" s="192">
        <f>IF(ISNUMBER(+K43/K$12),+K43/K$12,0)</f>
        <v>0</v>
      </c>
      <c r="L44" s="364"/>
      <c r="M44" s="192">
        <f>IF(ISNUMBER(+M43/M$12),+M43/M$12,0)</f>
        <v>0</v>
      </c>
      <c r="N44" s="364"/>
      <c r="O44" s="192">
        <f>IF(ISNUMBER(+O43/O$12),+O43/O$12,0)</f>
        <v>0</v>
      </c>
      <c r="P44" s="364"/>
      <c r="Q44" s="192">
        <f>IF(ISNUMBER(+Q43/Q$12),+Q43/Q$12,0)</f>
        <v>0</v>
      </c>
      <c r="R44" s="364"/>
      <c r="S44" s="192">
        <f>IF(ISNUMBER(+S43/S$12),+S43/S$12,0)</f>
        <v>0</v>
      </c>
      <c r="T44" s="364"/>
      <c r="U44" s="192">
        <f>IF(ISNUMBER(+U43/U$12),+U43/U$12,0)</f>
        <v>0</v>
      </c>
      <c r="V44" s="364"/>
      <c r="W44" s="192">
        <f>IF(ISNUMBER(+W43/W$12),+W43/W$12,0)</f>
        <v>0</v>
      </c>
      <c r="X44" s="364"/>
      <c r="Y44" s="192">
        <f>IF(ISNUMBER(+Y43/Y$12),+Y43/Y$12,0)</f>
        <v>0</v>
      </c>
      <c r="Z44" s="364"/>
      <c r="AA44" s="192">
        <f>IF(ISNUMBER(+AA43/AA$12),+AA43/AA$12,0)</f>
        <v>0</v>
      </c>
      <c r="AB44" s="364"/>
      <c r="AC44" s="192">
        <f>IF(ISNUMBER(+AC43/AC$12),+AC43/AC$12,0)</f>
        <v>0</v>
      </c>
      <c r="AD44" s="364"/>
      <c r="AE44" s="192">
        <f>IF(ISNUMBER(+AE43/AE$12),+AE43/AE$12,0)</f>
        <v>0</v>
      </c>
      <c r="AF44" s="364"/>
      <c r="AG44" s="192">
        <f>IF(ISNUMBER(+AG43/AG$12),+AG43/AG$12,0)</f>
        <v>0</v>
      </c>
      <c r="AH44" s="364"/>
      <c r="AI44" s="192">
        <f>IF(ISNUMBER(+AI43/AI$12),+AI43/AI$12,0)</f>
        <v>0</v>
      </c>
      <c r="AJ44" s="364"/>
      <c r="AK44" s="192">
        <f>IF(ISNUMBER(+AK43/AK$12),+AK43/AK$12,0)</f>
        <v>0</v>
      </c>
      <c r="AL44" s="364"/>
      <c r="AM44" s="192">
        <f>IF(ISNUMBER(+AM43/AM$12),+AM43/AM$12,0)</f>
        <v>0</v>
      </c>
      <c r="AN44" s="364"/>
      <c r="AO44" s="192">
        <f>IF(ISNUMBER(+AO43/AO$12),+AO43/AO$12,0)</f>
        <v>0</v>
      </c>
      <c r="AP44" s="371"/>
    </row>
    <row r="45" spans="2:42" s="109" customFormat="1" ht="15.75" customHeight="1" collapsed="1" x14ac:dyDescent="0.25">
      <c r="B45" s="429" t="s">
        <v>66</v>
      </c>
      <c r="C45" s="430"/>
      <c r="D45" s="431"/>
      <c r="E45" s="432"/>
      <c r="F45" s="432"/>
      <c r="G45" s="433"/>
      <c r="H45" s="434">
        <f>H31-H33+H41-H43</f>
        <v>0</v>
      </c>
      <c r="I45" s="434">
        <f>I31-I33+I41-I43</f>
        <v>0</v>
      </c>
      <c r="J45" s="454">
        <f t="shared" si="0"/>
        <v>0</v>
      </c>
      <c r="K45" s="434">
        <f>K31-K33+K41-K43</f>
        <v>0</v>
      </c>
      <c r="L45" s="454">
        <f t="shared" si="1"/>
        <v>0</v>
      </c>
      <c r="M45" s="434">
        <f>M31-M33+M41-M43</f>
        <v>0</v>
      </c>
      <c r="N45" s="454">
        <f t="shared" si="1"/>
        <v>0</v>
      </c>
      <c r="O45" s="434">
        <f>O31-O33+O41-O43</f>
        <v>0</v>
      </c>
      <c r="P45" s="454">
        <f t="shared" si="1"/>
        <v>0</v>
      </c>
      <c r="Q45" s="434">
        <f>Q31-Q33+Q41-Q43</f>
        <v>0</v>
      </c>
      <c r="R45" s="454">
        <f t="shared" si="1"/>
        <v>0</v>
      </c>
      <c r="S45" s="434">
        <f>S31-S33+S41-S43</f>
        <v>0</v>
      </c>
      <c r="T45" s="454">
        <f t="shared" si="1"/>
        <v>0</v>
      </c>
      <c r="U45" s="434">
        <f>U31-U33+U41-U43</f>
        <v>0</v>
      </c>
      <c r="V45" s="454">
        <f t="shared" si="1"/>
        <v>0</v>
      </c>
      <c r="W45" s="434">
        <f>W31-W33+W41-W43</f>
        <v>0</v>
      </c>
      <c r="X45" s="454">
        <f t="shared" ref="X45" si="162">IF(ISNUMBER(+W45/U45-1),+W45/U45-1,0)</f>
        <v>0</v>
      </c>
      <c r="Y45" s="434">
        <f>Y31-Y33+Y41-Y43</f>
        <v>0</v>
      </c>
      <c r="Z45" s="454">
        <f t="shared" ref="Z45" si="163">IF(ISNUMBER(+Y45/W45-1),+Y45/W45-1,0)</f>
        <v>0</v>
      </c>
      <c r="AA45" s="434">
        <f>AA31-AA33+AA41-AA43</f>
        <v>0</v>
      </c>
      <c r="AB45" s="454">
        <f t="shared" ref="AB45" si="164">IF(ISNUMBER(+AA45/Y45-1),+AA45/Y45-1,0)</f>
        <v>0</v>
      </c>
      <c r="AC45" s="434">
        <f>AC31-AC33+AC41-AC43</f>
        <v>0</v>
      </c>
      <c r="AD45" s="454">
        <f t="shared" ref="AD45" si="165">IF(ISNUMBER(+AC45/AA45-1),+AC45/AA45-1,0)</f>
        <v>0</v>
      </c>
      <c r="AE45" s="434">
        <f>AE31-AE33+AE41-AE43</f>
        <v>0</v>
      </c>
      <c r="AF45" s="454">
        <f t="shared" ref="AF45" si="166">IF(ISNUMBER(+AE45/AC45-1),+AE45/AC45-1,0)</f>
        <v>0</v>
      </c>
      <c r="AG45" s="434">
        <f>AG31-AG33+AG41-AG43</f>
        <v>0</v>
      </c>
      <c r="AH45" s="454">
        <f t="shared" ref="AH45" si="167">IF(ISNUMBER(+AG45/AE45-1),+AG45/AE45-1,0)</f>
        <v>0</v>
      </c>
      <c r="AI45" s="434">
        <f>AI31-AI33+AI41-AI43</f>
        <v>0</v>
      </c>
      <c r="AJ45" s="454">
        <f t="shared" ref="AJ45" si="168">IF(ISNUMBER(+AI45/AG45-1),+AI45/AG45-1,0)</f>
        <v>0</v>
      </c>
      <c r="AK45" s="434">
        <f>AK31-AK33+AK41-AK43</f>
        <v>0</v>
      </c>
      <c r="AL45" s="454">
        <f t="shared" ref="AL45" si="169">IF(ISNUMBER(+AK45/AI45-1),+AK45/AI45-1,0)</f>
        <v>0</v>
      </c>
      <c r="AM45" s="434">
        <f>AM31-AM33+AM41-AM43</f>
        <v>0</v>
      </c>
      <c r="AN45" s="454">
        <f t="shared" ref="AN45" si="170">IF(ISNUMBER(+AM45/AK45-1),+AM45/AK45-1,0)</f>
        <v>0</v>
      </c>
      <c r="AO45" s="434">
        <f>AO31-AO33+AO41-AO43</f>
        <v>0</v>
      </c>
      <c r="AP45" s="375">
        <f t="shared" ref="AP45" si="171">IF(ISNUMBER(+AO45/AM45-1),+AO45/AM45-1,0)</f>
        <v>0</v>
      </c>
    </row>
    <row r="46" spans="2:42" s="111" customFormat="1" ht="11.25" hidden="1" outlineLevel="1" x14ac:dyDescent="0.2">
      <c r="B46" s="398"/>
      <c r="C46" s="399"/>
      <c r="D46" s="400" t="s">
        <v>141</v>
      </c>
      <c r="E46" s="399"/>
      <c r="F46" s="399"/>
      <c r="G46" s="401"/>
      <c r="H46" s="93">
        <f>IF(ISNUMBER(+H45/H$12),+H45/H$12,0)</f>
        <v>0</v>
      </c>
      <c r="I46" s="94">
        <f>IF(ISNUMBER(+I45/I$12),+I45/I$12,0)</f>
        <v>0</v>
      </c>
      <c r="J46" s="368"/>
      <c r="K46" s="94">
        <f>IF(ISNUMBER(+K45/K$12),+K45/K$12,0)</f>
        <v>0</v>
      </c>
      <c r="L46" s="368"/>
      <c r="M46" s="94">
        <f>IF(ISNUMBER(+M45/M$12),+M45/M$12,0)</f>
        <v>0</v>
      </c>
      <c r="N46" s="368"/>
      <c r="O46" s="94">
        <f>IF(ISNUMBER(+O45/O$12),+O45/O$12,0)</f>
        <v>0</v>
      </c>
      <c r="P46" s="368"/>
      <c r="Q46" s="94">
        <f>IF(ISNUMBER(+Q45/Q$12),+Q45/Q$12,0)</f>
        <v>0</v>
      </c>
      <c r="R46" s="368"/>
      <c r="S46" s="94">
        <f>IF(ISNUMBER(+S45/S$12),+S45/S$12,0)</f>
        <v>0</v>
      </c>
      <c r="T46" s="368"/>
      <c r="U46" s="94">
        <f>IF(ISNUMBER(+U45/U$12),+U45/U$12,0)</f>
        <v>0</v>
      </c>
      <c r="V46" s="368"/>
      <c r="W46" s="94">
        <f>IF(ISNUMBER(+W45/W$12),+W45/W$12,0)</f>
        <v>0</v>
      </c>
      <c r="X46" s="368"/>
      <c r="Y46" s="94">
        <f>IF(ISNUMBER(+Y45/Y$12),+Y45/Y$12,0)</f>
        <v>0</v>
      </c>
      <c r="Z46" s="368"/>
      <c r="AA46" s="94">
        <f>IF(ISNUMBER(+AA45/AA$12),+AA45/AA$12,0)</f>
        <v>0</v>
      </c>
      <c r="AB46" s="368"/>
      <c r="AC46" s="94">
        <f>IF(ISNUMBER(+AC45/AC$12),+AC45/AC$12,0)</f>
        <v>0</v>
      </c>
      <c r="AD46" s="368"/>
      <c r="AE46" s="94">
        <f>IF(ISNUMBER(+AE45/AE$12),+AE45/AE$12,0)</f>
        <v>0</v>
      </c>
      <c r="AF46" s="368"/>
      <c r="AG46" s="94">
        <f>IF(ISNUMBER(+AG45/AG$12),+AG45/AG$12,0)</f>
        <v>0</v>
      </c>
      <c r="AH46" s="368"/>
      <c r="AI46" s="94">
        <f>IF(ISNUMBER(+AI45/AI$12),+AI45/AI$12,0)</f>
        <v>0</v>
      </c>
      <c r="AJ46" s="368"/>
      <c r="AK46" s="94">
        <f>IF(ISNUMBER(+AK45/AK$12),+AK45/AK$12,0)</f>
        <v>0</v>
      </c>
      <c r="AL46" s="368"/>
      <c r="AM46" s="94">
        <f>IF(ISNUMBER(+AM45/AM$12),+AM45/AM$12,0)</f>
        <v>0</v>
      </c>
      <c r="AN46" s="368"/>
      <c r="AO46" s="94">
        <f>IF(ISNUMBER(+AO45/AO$12),+AO45/AO$12,0)</f>
        <v>0</v>
      </c>
      <c r="AP46" s="375"/>
    </row>
    <row r="47" spans="2:42" s="307" customFormat="1" ht="12.75" customHeight="1" collapsed="1" x14ac:dyDescent="0.2">
      <c r="B47" s="450"/>
      <c r="C47" s="451" t="s">
        <v>59</v>
      </c>
      <c r="D47" s="452"/>
      <c r="E47" s="437"/>
      <c r="F47" s="437"/>
      <c r="G47" s="438"/>
      <c r="H47" s="439"/>
      <c r="I47" s="439"/>
      <c r="J47" s="366">
        <f t="shared" si="0"/>
        <v>0</v>
      </c>
      <c r="K47" s="439"/>
      <c r="L47" s="366">
        <f t="shared" si="1"/>
        <v>0</v>
      </c>
      <c r="M47" s="439"/>
      <c r="N47" s="366">
        <f t="shared" si="1"/>
        <v>0</v>
      </c>
      <c r="O47" s="439"/>
      <c r="P47" s="366">
        <f t="shared" si="1"/>
        <v>0</v>
      </c>
      <c r="Q47" s="439"/>
      <c r="R47" s="366">
        <f t="shared" si="1"/>
        <v>0</v>
      </c>
      <c r="S47" s="439"/>
      <c r="T47" s="366">
        <f t="shared" si="1"/>
        <v>0</v>
      </c>
      <c r="U47" s="439"/>
      <c r="V47" s="366">
        <f t="shared" si="1"/>
        <v>0</v>
      </c>
      <c r="W47" s="439"/>
      <c r="X47" s="366">
        <f t="shared" ref="X47" si="172">IF(ISNUMBER(+W47/U47-1),+W47/U47-1,0)</f>
        <v>0</v>
      </c>
      <c r="Y47" s="439"/>
      <c r="Z47" s="366">
        <f t="shared" ref="Z47" si="173">IF(ISNUMBER(+Y47/W47-1),+Y47/W47-1,0)</f>
        <v>0</v>
      </c>
      <c r="AA47" s="439"/>
      <c r="AB47" s="366">
        <f t="shared" ref="AB47" si="174">IF(ISNUMBER(+AA47/Y47-1),+AA47/Y47-1,0)</f>
        <v>0</v>
      </c>
      <c r="AC47" s="439"/>
      <c r="AD47" s="366">
        <f t="shared" ref="AD47" si="175">IF(ISNUMBER(+AC47/AA47-1),+AC47/AA47-1,0)</f>
        <v>0</v>
      </c>
      <c r="AE47" s="439"/>
      <c r="AF47" s="366">
        <f t="shared" ref="AF47" si="176">IF(ISNUMBER(+AE47/AC47-1),+AE47/AC47-1,0)</f>
        <v>0</v>
      </c>
      <c r="AG47" s="439"/>
      <c r="AH47" s="366">
        <f t="shared" ref="AH47" si="177">IF(ISNUMBER(+AG47/AE47-1),+AG47/AE47-1,0)</f>
        <v>0</v>
      </c>
      <c r="AI47" s="439"/>
      <c r="AJ47" s="366">
        <f t="shared" ref="AJ47" si="178">IF(ISNUMBER(+AI47/AG47-1),+AI47/AG47-1,0)</f>
        <v>0</v>
      </c>
      <c r="AK47" s="439"/>
      <c r="AL47" s="366">
        <f t="shared" ref="AL47" si="179">IF(ISNUMBER(+AK47/AI47-1),+AK47/AI47-1,0)</f>
        <v>0</v>
      </c>
      <c r="AM47" s="439"/>
      <c r="AN47" s="366">
        <f t="shared" ref="AN47" si="180">IF(ISNUMBER(+AM47/AK47-1),+AM47/AK47-1,0)</f>
        <v>0</v>
      </c>
      <c r="AO47" s="439"/>
      <c r="AP47" s="373">
        <f t="shared" ref="AP47" si="181">IF(ISNUMBER(+AO47/AM47-1),+AO47/AM47-1,0)</f>
        <v>0</v>
      </c>
    </row>
    <row r="48" spans="2:42" s="354" customFormat="1" ht="11.25" hidden="1" outlineLevel="1" x14ac:dyDescent="0.2">
      <c r="B48" s="391"/>
      <c r="C48" s="392"/>
      <c r="D48" s="393" t="s">
        <v>141</v>
      </c>
      <c r="E48" s="392"/>
      <c r="F48" s="392"/>
      <c r="G48" s="394"/>
      <c r="H48" s="352">
        <f>IF(ISNUMBER(+H47/H$12),+H47/H$12,0)</f>
        <v>0</v>
      </c>
      <c r="I48" s="353">
        <v>1.6508395268803874E-2</v>
      </c>
      <c r="J48" s="366"/>
      <c r="K48" s="353">
        <f>IF(ISNUMBER(+K47/K$12),+K47/K$12,0)</f>
        <v>0</v>
      </c>
      <c r="L48" s="366"/>
      <c r="M48" s="353">
        <f>IF(ISNUMBER(+M47/M$12),+M47/M$12,0)</f>
        <v>0</v>
      </c>
      <c r="N48" s="366"/>
      <c r="O48" s="353">
        <f>IF(ISNUMBER(+O47/O$12),+O47/O$12,0)</f>
        <v>0</v>
      </c>
      <c r="P48" s="366"/>
      <c r="Q48" s="353">
        <f>IF(ISNUMBER(+Q47/Q$12),+Q47/Q$12,0)</f>
        <v>0</v>
      </c>
      <c r="R48" s="366"/>
      <c r="S48" s="353">
        <f>IF(ISNUMBER(+S47/S$12),+S47/S$12,0)</f>
        <v>0</v>
      </c>
      <c r="T48" s="366"/>
      <c r="U48" s="353">
        <f>IF(ISNUMBER(+U47/U$12),+U47/U$12,0)</f>
        <v>0</v>
      </c>
      <c r="V48" s="366"/>
      <c r="W48" s="353">
        <f>IF(ISNUMBER(+W47/W$12),+W47/W$12,0)</f>
        <v>0</v>
      </c>
      <c r="X48" s="366"/>
      <c r="Y48" s="353">
        <f>IF(ISNUMBER(+Y47/Y$12),+Y47/Y$12,0)</f>
        <v>0</v>
      </c>
      <c r="Z48" s="366"/>
      <c r="AA48" s="353">
        <f>IF(ISNUMBER(+AA47/AA$12),+AA47/AA$12,0)</f>
        <v>0</v>
      </c>
      <c r="AB48" s="366"/>
      <c r="AC48" s="353">
        <f>IF(ISNUMBER(+AC47/AC$12),+AC47/AC$12,0)</f>
        <v>0</v>
      </c>
      <c r="AD48" s="366"/>
      <c r="AE48" s="353">
        <f>IF(ISNUMBER(+AE47/AE$12),+AE47/AE$12,0)</f>
        <v>0</v>
      </c>
      <c r="AF48" s="366"/>
      <c r="AG48" s="353">
        <f>IF(ISNUMBER(+AG47/AG$12),+AG47/AG$12,0)</f>
        <v>0</v>
      </c>
      <c r="AH48" s="366"/>
      <c r="AI48" s="353">
        <f>IF(ISNUMBER(+AI47/AI$12),+AI47/AI$12,0)</f>
        <v>0</v>
      </c>
      <c r="AJ48" s="366"/>
      <c r="AK48" s="353">
        <f>IF(ISNUMBER(+AK47/AK$12),+AK47/AK$12,0)</f>
        <v>0</v>
      </c>
      <c r="AL48" s="366"/>
      <c r="AM48" s="353">
        <f>IF(ISNUMBER(+AM47/AM$12),+AM47/AM$12,0)</f>
        <v>0</v>
      </c>
      <c r="AN48" s="366"/>
      <c r="AO48" s="353">
        <f>IF(ISNUMBER(+AO47/AO$12),+AO47/AO$12,0)</f>
        <v>0</v>
      </c>
      <c r="AP48" s="373"/>
    </row>
    <row r="49" spans="2:42" s="307" customFormat="1" ht="12.75" customHeight="1" collapsed="1" x14ac:dyDescent="0.2">
      <c r="B49" s="435"/>
      <c r="C49" s="437" t="s">
        <v>79</v>
      </c>
      <c r="D49" s="451"/>
      <c r="E49" s="437"/>
      <c r="F49" s="437"/>
      <c r="G49" s="438"/>
      <c r="H49" s="439"/>
      <c r="I49" s="439"/>
      <c r="J49" s="366">
        <f t="shared" si="0"/>
        <v>0</v>
      </c>
      <c r="K49" s="439"/>
      <c r="L49" s="366">
        <f t="shared" si="1"/>
        <v>0</v>
      </c>
      <c r="M49" s="439"/>
      <c r="N49" s="366">
        <f t="shared" si="1"/>
        <v>0</v>
      </c>
      <c r="O49" s="439"/>
      <c r="P49" s="366">
        <f t="shared" si="1"/>
        <v>0</v>
      </c>
      <c r="Q49" s="439"/>
      <c r="R49" s="366">
        <f t="shared" si="1"/>
        <v>0</v>
      </c>
      <c r="S49" s="439"/>
      <c r="T49" s="366">
        <f t="shared" si="1"/>
        <v>0</v>
      </c>
      <c r="U49" s="439"/>
      <c r="V49" s="366">
        <f t="shared" si="1"/>
        <v>0</v>
      </c>
      <c r="W49" s="439"/>
      <c r="X49" s="366">
        <f t="shared" ref="X49" si="182">IF(ISNUMBER(+W49/U49-1),+W49/U49-1,0)</f>
        <v>0</v>
      </c>
      <c r="Y49" s="439"/>
      <c r="Z49" s="366">
        <f t="shared" ref="Z49" si="183">IF(ISNUMBER(+Y49/W49-1),+Y49/W49-1,0)</f>
        <v>0</v>
      </c>
      <c r="AA49" s="439"/>
      <c r="AB49" s="366">
        <f t="shared" ref="AB49" si="184">IF(ISNUMBER(+AA49/Y49-1),+AA49/Y49-1,0)</f>
        <v>0</v>
      </c>
      <c r="AC49" s="439"/>
      <c r="AD49" s="366">
        <f t="shared" ref="AD49" si="185">IF(ISNUMBER(+AC49/AA49-1),+AC49/AA49-1,0)</f>
        <v>0</v>
      </c>
      <c r="AE49" s="439"/>
      <c r="AF49" s="366">
        <f t="shared" ref="AF49" si="186">IF(ISNUMBER(+AE49/AC49-1),+AE49/AC49-1,0)</f>
        <v>0</v>
      </c>
      <c r="AG49" s="439"/>
      <c r="AH49" s="366">
        <f t="shared" ref="AH49" si="187">IF(ISNUMBER(+AG49/AE49-1),+AG49/AE49-1,0)</f>
        <v>0</v>
      </c>
      <c r="AI49" s="439"/>
      <c r="AJ49" s="366">
        <f t="shared" ref="AJ49" si="188">IF(ISNUMBER(+AI49/AG49-1),+AI49/AG49-1,0)</f>
        <v>0</v>
      </c>
      <c r="AK49" s="439"/>
      <c r="AL49" s="366">
        <f t="shared" ref="AL49" si="189">IF(ISNUMBER(+AK49/AI49-1),+AK49/AI49-1,0)</f>
        <v>0</v>
      </c>
      <c r="AM49" s="439"/>
      <c r="AN49" s="366">
        <f t="shared" ref="AN49" si="190">IF(ISNUMBER(+AM49/AK49-1),+AM49/AK49-1,0)</f>
        <v>0</v>
      </c>
      <c r="AO49" s="439"/>
      <c r="AP49" s="373">
        <f t="shared" ref="AP49" si="191">IF(ISNUMBER(+AO49/AM49-1),+AO49/AM49-1,0)</f>
        <v>0</v>
      </c>
    </row>
    <row r="50" spans="2:42" s="354" customFormat="1" ht="11.25" hidden="1" outlineLevel="1" x14ac:dyDescent="0.2">
      <c r="B50" s="391"/>
      <c r="C50" s="392"/>
      <c r="D50" s="393" t="s">
        <v>141</v>
      </c>
      <c r="E50" s="392"/>
      <c r="F50" s="392"/>
      <c r="G50" s="394"/>
      <c r="H50" s="352">
        <f>IF(ISNUMBER(+H49/H$12),+H49/H$12,0)</f>
        <v>0</v>
      </c>
      <c r="I50" s="353">
        <v>0</v>
      </c>
      <c r="J50" s="366"/>
      <c r="K50" s="353">
        <f>IF(ISNUMBER(+K49/K$12),+K49/K$12,0)</f>
        <v>0</v>
      </c>
      <c r="L50" s="366"/>
      <c r="M50" s="353">
        <f>IF(ISNUMBER(+M49/M$12),+M49/M$12,0)</f>
        <v>0</v>
      </c>
      <c r="N50" s="366"/>
      <c r="O50" s="353">
        <f>IF(ISNUMBER(+O49/O$12),+O49/O$12,0)</f>
        <v>0</v>
      </c>
      <c r="P50" s="366"/>
      <c r="Q50" s="353">
        <f>IF(ISNUMBER(+Q49/Q$12),+Q49/Q$12,0)</f>
        <v>0</v>
      </c>
      <c r="R50" s="366"/>
      <c r="S50" s="353">
        <f>IF(ISNUMBER(+S49/S$12),+S49/S$12,0)</f>
        <v>0</v>
      </c>
      <c r="T50" s="366"/>
      <c r="U50" s="353">
        <f>IF(ISNUMBER(+U49/U$12),+U49/U$12,0)</f>
        <v>0</v>
      </c>
      <c r="V50" s="366"/>
      <c r="W50" s="353">
        <f>IF(ISNUMBER(+W49/W$12),+W49/W$12,0)</f>
        <v>0</v>
      </c>
      <c r="X50" s="366"/>
      <c r="Y50" s="353">
        <f>IF(ISNUMBER(+Y49/Y$12),+Y49/Y$12,0)</f>
        <v>0</v>
      </c>
      <c r="Z50" s="366"/>
      <c r="AA50" s="353">
        <f>IF(ISNUMBER(+AA49/AA$12),+AA49/AA$12,0)</f>
        <v>0</v>
      </c>
      <c r="AB50" s="366"/>
      <c r="AC50" s="353">
        <f>IF(ISNUMBER(+AC49/AC$12),+AC49/AC$12,0)</f>
        <v>0</v>
      </c>
      <c r="AD50" s="366"/>
      <c r="AE50" s="353">
        <f>IF(ISNUMBER(+AE49/AE$12),+AE49/AE$12,0)</f>
        <v>0</v>
      </c>
      <c r="AF50" s="366"/>
      <c r="AG50" s="353">
        <f>IF(ISNUMBER(+AG49/AG$12),+AG49/AG$12,0)</f>
        <v>0</v>
      </c>
      <c r="AH50" s="366"/>
      <c r="AI50" s="353">
        <f>IF(ISNUMBER(+AI49/AI$12),+AI49/AI$12,0)</f>
        <v>0</v>
      </c>
      <c r="AJ50" s="366"/>
      <c r="AK50" s="353">
        <f>IF(ISNUMBER(+AK49/AK$12),+AK49/AK$12,0)</f>
        <v>0</v>
      </c>
      <c r="AL50" s="366"/>
      <c r="AM50" s="353">
        <f>IF(ISNUMBER(+AM49/AM$12),+AM49/AM$12,0)</f>
        <v>0</v>
      </c>
      <c r="AN50" s="366"/>
      <c r="AO50" s="353">
        <f>IF(ISNUMBER(+AO49/AO$12),+AO49/AO$12,0)</f>
        <v>0</v>
      </c>
      <c r="AP50" s="373"/>
    </row>
    <row r="51" spans="2:42" s="307" customFormat="1" ht="12.75" customHeight="1" collapsed="1" x14ac:dyDescent="0.2">
      <c r="B51" s="450"/>
      <c r="C51" s="437" t="s">
        <v>80</v>
      </c>
      <c r="D51" s="452"/>
      <c r="E51" s="437"/>
      <c r="F51" s="437"/>
      <c r="G51" s="438"/>
      <c r="H51" s="439"/>
      <c r="I51" s="439"/>
      <c r="J51" s="366">
        <f t="shared" si="0"/>
        <v>0</v>
      </c>
      <c r="K51" s="439"/>
      <c r="L51" s="366">
        <f t="shared" si="1"/>
        <v>0</v>
      </c>
      <c r="M51" s="439"/>
      <c r="N51" s="366">
        <f t="shared" si="1"/>
        <v>0</v>
      </c>
      <c r="O51" s="439"/>
      <c r="P51" s="366">
        <f t="shared" si="1"/>
        <v>0</v>
      </c>
      <c r="Q51" s="439"/>
      <c r="R51" s="366">
        <f t="shared" si="1"/>
        <v>0</v>
      </c>
      <c r="S51" s="439"/>
      <c r="T51" s="366">
        <f t="shared" si="1"/>
        <v>0</v>
      </c>
      <c r="U51" s="439"/>
      <c r="V51" s="366">
        <f t="shared" si="1"/>
        <v>0</v>
      </c>
      <c r="W51" s="439"/>
      <c r="X51" s="366">
        <f t="shared" ref="X51" si="192">IF(ISNUMBER(+W51/U51-1),+W51/U51-1,0)</f>
        <v>0</v>
      </c>
      <c r="Y51" s="439"/>
      <c r="Z51" s="366">
        <f t="shared" ref="Z51" si="193">IF(ISNUMBER(+Y51/W51-1),+Y51/W51-1,0)</f>
        <v>0</v>
      </c>
      <c r="AA51" s="439"/>
      <c r="AB51" s="366">
        <f t="shared" ref="AB51" si="194">IF(ISNUMBER(+AA51/Y51-1),+AA51/Y51-1,0)</f>
        <v>0</v>
      </c>
      <c r="AC51" s="439"/>
      <c r="AD51" s="366">
        <f t="shared" ref="AD51" si="195">IF(ISNUMBER(+AC51/AA51-1),+AC51/AA51-1,0)</f>
        <v>0</v>
      </c>
      <c r="AE51" s="439"/>
      <c r="AF51" s="366">
        <f t="shared" ref="AF51" si="196">IF(ISNUMBER(+AE51/AC51-1),+AE51/AC51-1,0)</f>
        <v>0</v>
      </c>
      <c r="AG51" s="439"/>
      <c r="AH51" s="366">
        <f t="shared" ref="AH51" si="197">IF(ISNUMBER(+AG51/AE51-1),+AG51/AE51-1,0)</f>
        <v>0</v>
      </c>
      <c r="AI51" s="439"/>
      <c r="AJ51" s="366">
        <f t="shared" ref="AJ51" si="198">IF(ISNUMBER(+AI51/AG51-1),+AI51/AG51-1,0)</f>
        <v>0</v>
      </c>
      <c r="AK51" s="439"/>
      <c r="AL51" s="366">
        <f t="shared" ref="AL51" si="199">IF(ISNUMBER(+AK51/AI51-1),+AK51/AI51-1,0)</f>
        <v>0</v>
      </c>
      <c r="AM51" s="439"/>
      <c r="AN51" s="366">
        <f t="shared" ref="AN51" si="200">IF(ISNUMBER(+AM51/AK51-1),+AM51/AK51-1,0)</f>
        <v>0</v>
      </c>
      <c r="AO51" s="439"/>
      <c r="AP51" s="373">
        <f t="shared" ref="AP51" si="201">IF(ISNUMBER(+AO51/AM51-1),+AO51/AM51-1,0)</f>
        <v>0</v>
      </c>
    </row>
    <row r="52" spans="2:42" s="54" customFormat="1" ht="11.25" hidden="1" outlineLevel="1" x14ac:dyDescent="0.2">
      <c r="B52" s="391"/>
      <c r="C52" s="392"/>
      <c r="D52" s="393" t="s">
        <v>141</v>
      </c>
      <c r="E52" s="392"/>
      <c r="F52" s="392"/>
      <c r="G52" s="394"/>
      <c r="H52" s="47">
        <f>IF(ISNUMBER(+H51/H$12),+H51/H$12,0)</f>
        <v>0</v>
      </c>
      <c r="I52" s="48">
        <f>IF(ISNUMBER(+I51/I$12),+I51/I$12,0)</f>
        <v>0</v>
      </c>
      <c r="J52" s="366"/>
      <c r="K52" s="48">
        <f>IF(ISNUMBER(+K51/K$12),+K51/K$12,0)</f>
        <v>0</v>
      </c>
      <c r="L52" s="366"/>
      <c r="M52" s="48">
        <f>IF(ISNUMBER(+M51/M$12),+M51/M$12,0)</f>
        <v>0</v>
      </c>
      <c r="N52" s="366"/>
      <c r="O52" s="48">
        <f>IF(ISNUMBER(+O51/O$12),+O51/O$12,0)</f>
        <v>0</v>
      </c>
      <c r="P52" s="366"/>
      <c r="Q52" s="48">
        <f>IF(ISNUMBER(+Q51/Q$12),+Q51/Q$12,0)</f>
        <v>0</v>
      </c>
      <c r="R52" s="366"/>
      <c r="S52" s="48">
        <f>IF(ISNUMBER(+S51/S$12),+S51/S$12,0)</f>
        <v>0</v>
      </c>
      <c r="T52" s="366"/>
      <c r="U52" s="48">
        <f>IF(ISNUMBER(+U51/U$12),+U51/U$12,0)</f>
        <v>0</v>
      </c>
      <c r="V52" s="366"/>
      <c r="W52" s="48">
        <f>IF(ISNUMBER(+W51/W$12),+W51/W$12,0)</f>
        <v>0</v>
      </c>
      <c r="X52" s="366"/>
      <c r="Y52" s="48">
        <f>IF(ISNUMBER(+Y51/Y$12),+Y51/Y$12,0)</f>
        <v>0</v>
      </c>
      <c r="Z52" s="366"/>
      <c r="AA52" s="48">
        <f>IF(ISNUMBER(+AA51/AA$12),+AA51/AA$12,0)</f>
        <v>0</v>
      </c>
      <c r="AB52" s="366"/>
      <c r="AC52" s="48">
        <f>IF(ISNUMBER(+AC51/AC$12),+AC51/AC$12,0)</f>
        <v>0</v>
      </c>
      <c r="AD52" s="366"/>
      <c r="AE52" s="48">
        <f>IF(ISNUMBER(+AE51/AE$12),+AE51/AE$12,0)</f>
        <v>0</v>
      </c>
      <c r="AF52" s="366"/>
      <c r="AG52" s="48">
        <f>IF(ISNUMBER(+AG51/AG$12),+AG51/AG$12,0)</f>
        <v>0</v>
      </c>
      <c r="AH52" s="366"/>
      <c r="AI52" s="48">
        <f>IF(ISNUMBER(+AI51/AI$12),+AI51/AI$12,0)</f>
        <v>0</v>
      </c>
      <c r="AJ52" s="366"/>
      <c r="AK52" s="48">
        <f>IF(ISNUMBER(+AK51/AK$12),+AK51/AK$12,0)</f>
        <v>0</v>
      </c>
      <c r="AL52" s="366"/>
      <c r="AM52" s="48">
        <f>IF(ISNUMBER(+AM51/AM$12),+AM51/AM$12,0)</f>
        <v>0</v>
      </c>
      <c r="AN52" s="366"/>
      <c r="AO52" s="48">
        <f>IF(ISNUMBER(+AO51/AO$12),+AO51/AO$12,0)</f>
        <v>0</v>
      </c>
      <c r="AP52" s="373"/>
    </row>
    <row r="53" spans="2:42" s="109" customFormat="1" ht="15.75" collapsed="1" x14ac:dyDescent="0.25">
      <c r="B53" s="429" t="s">
        <v>67</v>
      </c>
      <c r="C53" s="430"/>
      <c r="D53" s="431"/>
      <c r="E53" s="432"/>
      <c r="F53" s="432"/>
      <c r="G53" s="433"/>
      <c r="H53" s="434">
        <f>H45-H47+H49-H51</f>
        <v>0</v>
      </c>
      <c r="I53" s="434">
        <f>I45-I47+I49-I51</f>
        <v>0</v>
      </c>
      <c r="J53" s="368">
        <f t="shared" si="0"/>
        <v>0</v>
      </c>
      <c r="K53" s="434">
        <f>K45-K47+K49-K51</f>
        <v>0</v>
      </c>
      <c r="L53" s="368">
        <f t="shared" si="1"/>
        <v>0</v>
      </c>
      <c r="M53" s="434">
        <f>M45-M47+M49-M51</f>
        <v>0</v>
      </c>
      <c r="N53" s="368">
        <f t="shared" si="1"/>
        <v>0</v>
      </c>
      <c r="O53" s="434">
        <f>O45-O47+O49-O51</f>
        <v>0</v>
      </c>
      <c r="P53" s="368">
        <f t="shared" si="1"/>
        <v>0</v>
      </c>
      <c r="Q53" s="434">
        <f>Q45-Q47+Q49-Q51</f>
        <v>0</v>
      </c>
      <c r="R53" s="368">
        <f t="shared" si="1"/>
        <v>0</v>
      </c>
      <c r="S53" s="434">
        <f>S45-S47+S49-S51</f>
        <v>0</v>
      </c>
      <c r="T53" s="368">
        <f t="shared" si="1"/>
        <v>0</v>
      </c>
      <c r="U53" s="434">
        <f>U45-U47+U49-U51</f>
        <v>0</v>
      </c>
      <c r="V53" s="368">
        <f t="shared" si="1"/>
        <v>0</v>
      </c>
      <c r="W53" s="434">
        <f>W45-W47+W49-W51</f>
        <v>0</v>
      </c>
      <c r="X53" s="368">
        <f t="shared" ref="X53" si="202">IF(ISNUMBER(+W53/U53-1),+W53/U53-1,0)</f>
        <v>0</v>
      </c>
      <c r="Y53" s="434">
        <f>Y45-Y47+Y49-Y51</f>
        <v>0</v>
      </c>
      <c r="Z53" s="368">
        <f t="shared" ref="Z53" si="203">IF(ISNUMBER(+Y53/W53-1),+Y53/W53-1,0)</f>
        <v>0</v>
      </c>
      <c r="AA53" s="434">
        <f>AA45-AA47+AA49-AA51</f>
        <v>0</v>
      </c>
      <c r="AB53" s="368">
        <f t="shared" ref="AB53" si="204">IF(ISNUMBER(+AA53/Y53-1),+AA53/Y53-1,0)</f>
        <v>0</v>
      </c>
      <c r="AC53" s="434">
        <f>AC45-AC47+AC49-AC51</f>
        <v>0</v>
      </c>
      <c r="AD53" s="368">
        <f t="shared" ref="AD53" si="205">IF(ISNUMBER(+AC53/AA53-1),+AC53/AA53-1,0)</f>
        <v>0</v>
      </c>
      <c r="AE53" s="434">
        <f>AE45-AE47+AE49-AE51</f>
        <v>0</v>
      </c>
      <c r="AF53" s="368">
        <f t="shared" ref="AF53" si="206">IF(ISNUMBER(+AE53/AC53-1),+AE53/AC53-1,0)</f>
        <v>0</v>
      </c>
      <c r="AG53" s="434">
        <f>AG45-AG47+AG49-AG51</f>
        <v>0</v>
      </c>
      <c r="AH53" s="368">
        <f t="shared" ref="AH53" si="207">IF(ISNUMBER(+AG53/AE53-1),+AG53/AE53-1,0)</f>
        <v>0</v>
      </c>
      <c r="AI53" s="434">
        <f>AI45-AI47+AI49-AI51</f>
        <v>0</v>
      </c>
      <c r="AJ53" s="368">
        <f t="shared" ref="AJ53" si="208">IF(ISNUMBER(+AI53/AG53-1),+AI53/AG53-1,0)</f>
        <v>0</v>
      </c>
      <c r="AK53" s="434">
        <f>AK45-AK47+AK49-AK51</f>
        <v>0</v>
      </c>
      <c r="AL53" s="368">
        <f t="shared" ref="AL53" si="209">IF(ISNUMBER(+AK53/AI53-1),+AK53/AI53-1,0)</f>
        <v>0</v>
      </c>
      <c r="AM53" s="434">
        <f>AM45-AM47+AM49-AM51</f>
        <v>0</v>
      </c>
      <c r="AN53" s="368">
        <f t="shared" ref="AN53" si="210">IF(ISNUMBER(+AM53/AK53-1),+AM53/AK53-1,0)</f>
        <v>0</v>
      </c>
      <c r="AO53" s="434">
        <f>AO45-AO47+AO49-AO51</f>
        <v>0</v>
      </c>
      <c r="AP53" s="375">
        <f t="shared" ref="AP53" si="211">IF(ISNUMBER(+AO53/AM53-1),+AO53/AM53-1,0)</f>
        <v>0</v>
      </c>
    </row>
    <row r="54" spans="2:42" s="111" customFormat="1" ht="11.25" hidden="1" outlineLevel="1" x14ac:dyDescent="0.2">
      <c r="B54" s="398"/>
      <c r="C54" s="399"/>
      <c r="D54" s="400" t="s">
        <v>141</v>
      </c>
      <c r="E54" s="399"/>
      <c r="F54" s="399"/>
      <c r="G54" s="401"/>
      <c r="H54" s="93">
        <f>IF(ISNUMBER(+H53/H$12),+H53/H$12,0)</f>
        <v>0</v>
      </c>
      <c r="I54" s="94">
        <f>IF(ISNUMBER(+I53/I$12),+I53/I$12,0)</f>
        <v>0</v>
      </c>
      <c r="J54" s="368"/>
      <c r="K54" s="94">
        <f>IF(ISNUMBER(+K53/K$12),+K53/K$12,0)</f>
        <v>0</v>
      </c>
      <c r="L54" s="368"/>
      <c r="M54" s="94">
        <f>IF(ISNUMBER(+M53/M$12),+M53/M$12,0)</f>
        <v>0</v>
      </c>
      <c r="N54" s="368"/>
      <c r="O54" s="94">
        <f>IF(ISNUMBER(+O53/O$12),+O53/O$12,0)</f>
        <v>0</v>
      </c>
      <c r="P54" s="368"/>
      <c r="Q54" s="94">
        <f>IF(ISNUMBER(+Q53/Q$12),+Q53/Q$12,0)</f>
        <v>0</v>
      </c>
      <c r="R54" s="368"/>
      <c r="S54" s="94">
        <f>IF(ISNUMBER(+S53/S$12),+S53/S$12,0)</f>
        <v>0</v>
      </c>
      <c r="T54" s="368"/>
      <c r="U54" s="94">
        <f>IF(ISNUMBER(+U53/U$12),+U53/U$12,0)</f>
        <v>0</v>
      </c>
      <c r="V54" s="368"/>
      <c r="W54" s="94">
        <f>IF(ISNUMBER(+W53/W$12),+W53/W$12,0)</f>
        <v>0</v>
      </c>
      <c r="X54" s="368"/>
      <c r="Y54" s="94">
        <f>IF(ISNUMBER(+Y53/Y$12),+Y53/Y$12,0)</f>
        <v>0</v>
      </c>
      <c r="Z54" s="368"/>
      <c r="AA54" s="94">
        <f>IF(ISNUMBER(+AA53/AA$12),+AA53/AA$12,0)</f>
        <v>0</v>
      </c>
      <c r="AB54" s="368"/>
      <c r="AC54" s="94">
        <f>IF(ISNUMBER(+AC53/AC$12),+AC53/AC$12,0)</f>
        <v>0</v>
      </c>
      <c r="AD54" s="368"/>
      <c r="AE54" s="94">
        <f>IF(ISNUMBER(+AE53/AE$12),+AE53/AE$12,0)</f>
        <v>0</v>
      </c>
      <c r="AF54" s="368"/>
      <c r="AG54" s="94">
        <f>IF(ISNUMBER(+AG53/AG$12),+AG53/AG$12,0)</f>
        <v>0</v>
      </c>
      <c r="AH54" s="368"/>
      <c r="AI54" s="94">
        <f>IF(ISNUMBER(+AI53/AI$12),+AI53/AI$12,0)</f>
        <v>0</v>
      </c>
      <c r="AJ54" s="368"/>
      <c r="AK54" s="94">
        <f>IF(ISNUMBER(+AK53/AK$12),+AK53/AK$12,0)</f>
        <v>0</v>
      </c>
      <c r="AL54" s="368"/>
      <c r="AM54" s="94">
        <f>IF(ISNUMBER(+AM53/AM$12),+AM53/AM$12,0)</f>
        <v>0</v>
      </c>
      <c r="AN54" s="368"/>
      <c r="AO54" s="94">
        <f>IF(ISNUMBER(+AO53/AO$12),+AO53/AO$12,0)</f>
        <v>0</v>
      </c>
      <c r="AP54" s="375"/>
    </row>
    <row r="55" spans="2:42" s="307" customFormat="1" ht="12.75" customHeight="1" collapsed="1" x14ac:dyDescent="0.2">
      <c r="B55" s="450"/>
      <c r="C55" s="451" t="s">
        <v>81</v>
      </c>
      <c r="D55" s="452"/>
      <c r="E55" s="437"/>
      <c r="F55" s="437"/>
      <c r="G55" s="438"/>
      <c r="H55" s="453"/>
      <c r="I55" s="453"/>
      <c r="J55" s="366">
        <f t="shared" si="0"/>
        <v>0</v>
      </c>
      <c r="K55" s="453"/>
      <c r="L55" s="366">
        <f t="shared" si="1"/>
        <v>0</v>
      </c>
      <c r="M55" s="453"/>
      <c r="N55" s="366">
        <f t="shared" si="1"/>
        <v>0</v>
      </c>
      <c r="O55" s="453"/>
      <c r="P55" s="366">
        <f t="shared" si="1"/>
        <v>0</v>
      </c>
      <c r="Q55" s="453"/>
      <c r="R55" s="366">
        <f t="shared" si="1"/>
        <v>0</v>
      </c>
      <c r="S55" s="453"/>
      <c r="T55" s="366">
        <f t="shared" si="1"/>
        <v>0</v>
      </c>
      <c r="U55" s="453"/>
      <c r="V55" s="366">
        <f t="shared" si="1"/>
        <v>0</v>
      </c>
      <c r="W55" s="453"/>
      <c r="X55" s="366">
        <f t="shared" ref="X55" si="212">IF(ISNUMBER(+W55/U55-1),+W55/U55-1,0)</f>
        <v>0</v>
      </c>
      <c r="Y55" s="453"/>
      <c r="Z55" s="366">
        <f t="shared" ref="Z55" si="213">IF(ISNUMBER(+Y55/W55-1),+Y55/W55-1,0)</f>
        <v>0</v>
      </c>
      <c r="AA55" s="453"/>
      <c r="AB55" s="366">
        <f t="shared" ref="AB55" si="214">IF(ISNUMBER(+AA55/Y55-1),+AA55/Y55-1,0)</f>
        <v>0</v>
      </c>
      <c r="AC55" s="453"/>
      <c r="AD55" s="366">
        <f t="shared" ref="AD55" si="215">IF(ISNUMBER(+AC55/AA55-1),+AC55/AA55-1,0)</f>
        <v>0</v>
      </c>
      <c r="AE55" s="453"/>
      <c r="AF55" s="366">
        <f t="shared" ref="AF55" si="216">IF(ISNUMBER(+AE55/AC55-1),+AE55/AC55-1,0)</f>
        <v>0</v>
      </c>
      <c r="AG55" s="453"/>
      <c r="AH55" s="366">
        <f t="shared" ref="AH55" si="217">IF(ISNUMBER(+AG55/AE55-1),+AG55/AE55-1,0)</f>
        <v>0</v>
      </c>
      <c r="AI55" s="453"/>
      <c r="AJ55" s="366">
        <f t="shared" ref="AJ55" si="218">IF(ISNUMBER(+AI55/AG55-1),+AI55/AG55-1,0)</f>
        <v>0</v>
      </c>
      <c r="AK55" s="453"/>
      <c r="AL55" s="366">
        <f t="shared" ref="AL55" si="219">IF(ISNUMBER(+AK55/AI55-1),+AK55/AI55-1,0)</f>
        <v>0</v>
      </c>
      <c r="AM55" s="453"/>
      <c r="AN55" s="366">
        <f t="shared" ref="AN55" si="220">IF(ISNUMBER(+AM55/AK55-1),+AM55/AK55-1,0)</f>
        <v>0</v>
      </c>
      <c r="AO55" s="453"/>
      <c r="AP55" s="373">
        <f t="shared" ref="AP55" si="221">IF(ISNUMBER(+AO55/AM55-1),+AO55/AM55-1,0)</f>
        <v>0</v>
      </c>
    </row>
    <row r="56" spans="2:42" s="54" customFormat="1" ht="11.25" hidden="1" outlineLevel="1" x14ac:dyDescent="0.2">
      <c r="B56" s="391"/>
      <c r="C56" s="392"/>
      <c r="D56" s="393" t="s">
        <v>141</v>
      </c>
      <c r="E56" s="392"/>
      <c r="F56" s="392"/>
      <c r="G56" s="394"/>
      <c r="H56" s="47">
        <f>IF(ISNUMBER(+H55/H$12),+H55/H$12,0)</f>
        <v>0</v>
      </c>
      <c r="I56" s="48">
        <f>IF(ISNUMBER(+I55/I$12),+I55/I$12,0)</f>
        <v>0</v>
      </c>
      <c r="J56" s="366"/>
      <c r="K56" s="48">
        <f>IF(ISNUMBER(+K55/K$12),+K55/K$12,0)</f>
        <v>0</v>
      </c>
      <c r="L56" s="366"/>
      <c r="M56" s="48">
        <f>IF(ISNUMBER(+M55/M$12),+M55/M$12,0)</f>
        <v>0</v>
      </c>
      <c r="N56" s="366"/>
      <c r="O56" s="48">
        <f>IF(ISNUMBER(+O55/O$12),+O55/O$12,0)</f>
        <v>0</v>
      </c>
      <c r="P56" s="366"/>
      <c r="Q56" s="48">
        <f>IF(ISNUMBER(+Q55/Q$12),+Q55/Q$12,0)</f>
        <v>0</v>
      </c>
      <c r="R56" s="366"/>
      <c r="S56" s="48">
        <f>IF(ISNUMBER(+S55/S$12),+S55/S$12,0)</f>
        <v>0</v>
      </c>
      <c r="T56" s="366"/>
      <c r="U56" s="48">
        <f>IF(ISNUMBER(+U55/U$12),+U55/U$12,0)</f>
        <v>0</v>
      </c>
      <c r="V56" s="366"/>
      <c r="W56" s="48">
        <f>IF(ISNUMBER(+W55/W$12),+W55/W$12,0)</f>
        <v>0</v>
      </c>
      <c r="X56" s="366"/>
      <c r="Y56" s="48">
        <f>IF(ISNUMBER(+Y55/Y$12),+Y55/Y$12,0)</f>
        <v>0</v>
      </c>
      <c r="Z56" s="366"/>
      <c r="AA56" s="48">
        <f>IF(ISNUMBER(+AA55/AA$12),+AA55/AA$12,0)</f>
        <v>0</v>
      </c>
      <c r="AB56" s="366"/>
      <c r="AC56" s="48">
        <f>IF(ISNUMBER(+AC55/AC$12),+AC55/AC$12,0)</f>
        <v>0</v>
      </c>
      <c r="AD56" s="366"/>
      <c r="AE56" s="48">
        <f>IF(ISNUMBER(+AE55/AE$12),+AE55/AE$12,0)</f>
        <v>0</v>
      </c>
      <c r="AF56" s="366"/>
      <c r="AG56" s="48">
        <f>IF(ISNUMBER(+AG55/AG$12),+AG55/AG$12,0)</f>
        <v>0</v>
      </c>
      <c r="AH56" s="366"/>
      <c r="AI56" s="48">
        <f>IF(ISNUMBER(+AI55/AI$12),+AI55/AI$12,0)</f>
        <v>0</v>
      </c>
      <c r="AJ56" s="366"/>
      <c r="AK56" s="48">
        <f>IF(ISNUMBER(+AK55/AK$12),+AK55/AK$12,0)</f>
        <v>0</v>
      </c>
      <c r="AL56" s="366"/>
      <c r="AM56" s="48">
        <f>IF(ISNUMBER(+AM55/AM$12),+AM55/AM$12,0)</f>
        <v>0</v>
      </c>
      <c r="AN56" s="366"/>
      <c r="AO56" s="48">
        <f>IF(ISNUMBER(+AO55/AO$12),+AO55/AO$12,0)</f>
        <v>0</v>
      </c>
      <c r="AP56" s="373"/>
    </row>
    <row r="57" spans="2:42" s="311" customFormat="1" ht="12.75" customHeight="1" collapsed="1" x14ac:dyDescent="0.2">
      <c r="B57" s="447"/>
      <c r="C57" s="448" t="s">
        <v>82</v>
      </c>
      <c r="D57" s="426"/>
      <c r="E57" s="425"/>
      <c r="F57" s="425"/>
      <c r="G57" s="427"/>
      <c r="H57" s="449">
        <f>+H59+H61</f>
        <v>0</v>
      </c>
      <c r="I57" s="449">
        <f>+I59+I61</f>
        <v>0</v>
      </c>
      <c r="J57" s="364">
        <f t="shared" si="0"/>
        <v>0</v>
      </c>
      <c r="K57" s="449">
        <f>+K59+K61</f>
        <v>0</v>
      </c>
      <c r="L57" s="364">
        <f t="shared" si="1"/>
        <v>0</v>
      </c>
      <c r="M57" s="449">
        <f>+M59+M61</f>
        <v>0</v>
      </c>
      <c r="N57" s="364">
        <f t="shared" si="1"/>
        <v>0</v>
      </c>
      <c r="O57" s="449">
        <f>+O59+O61</f>
        <v>0</v>
      </c>
      <c r="P57" s="364">
        <f t="shared" si="1"/>
        <v>0</v>
      </c>
      <c r="Q57" s="449">
        <f>+Q59+Q61</f>
        <v>0</v>
      </c>
      <c r="R57" s="364">
        <f t="shared" si="1"/>
        <v>0</v>
      </c>
      <c r="S57" s="449">
        <f>+S59+S61</f>
        <v>0</v>
      </c>
      <c r="T57" s="364">
        <f t="shared" si="1"/>
        <v>0</v>
      </c>
      <c r="U57" s="449">
        <f>+U59+U61</f>
        <v>0</v>
      </c>
      <c r="V57" s="364">
        <f t="shared" si="1"/>
        <v>0</v>
      </c>
      <c r="W57" s="449">
        <f>+W59+W61</f>
        <v>0</v>
      </c>
      <c r="X57" s="364">
        <f t="shared" ref="X57" si="222">IF(ISNUMBER(+W57/U57-1),+W57/U57-1,0)</f>
        <v>0</v>
      </c>
      <c r="Y57" s="449">
        <f>+Y59+Y61</f>
        <v>0</v>
      </c>
      <c r="Z57" s="364">
        <f t="shared" ref="Z57" si="223">IF(ISNUMBER(+Y57/W57-1),+Y57/W57-1,0)</f>
        <v>0</v>
      </c>
      <c r="AA57" s="449">
        <f>+AA59+AA61</f>
        <v>0</v>
      </c>
      <c r="AB57" s="364">
        <f t="shared" ref="AB57" si="224">IF(ISNUMBER(+AA57/Y57-1),+AA57/Y57-1,0)</f>
        <v>0</v>
      </c>
      <c r="AC57" s="449">
        <f>+AC59+AC61</f>
        <v>0</v>
      </c>
      <c r="AD57" s="364">
        <f t="shared" ref="AD57" si="225">IF(ISNUMBER(+AC57/AA57-1),+AC57/AA57-1,0)</f>
        <v>0</v>
      </c>
      <c r="AE57" s="449">
        <f>+AE59+AE61</f>
        <v>0</v>
      </c>
      <c r="AF57" s="364">
        <f t="shared" ref="AF57" si="226">IF(ISNUMBER(+AE57/AC57-1),+AE57/AC57-1,0)</f>
        <v>0</v>
      </c>
      <c r="AG57" s="449">
        <f>+AG59+AG61</f>
        <v>0</v>
      </c>
      <c r="AH57" s="364">
        <f t="shared" ref="AH57" si="227">IF(ISNUMBER(+AG57/AE57-1),+AG57/AE57-1,0)</f>
        <v>0</v>
      </c>
      <c r="AI57" s="449">
        <f>+AI59+AI61</f>
        <v>0</v>
      </c>
      <c r="AJ57" s="364">
        <f t="shared" ref="AJ57" si="228">IF(ISNUMBER(+AI57/AG57-1),+AI57/AG57-1,0)</f>
        <v>0</v>
      </c>
      <c r="AK57" s="449">
        <f>+AK59+AK61</f>
        <v>0</v>
      </c>
      <c r="AL57" s="364">
        <f t="shared" ref="AL57" si="229">IF(ISNUMBER(+AK57/AI57-1),+AK57/AI57-1,0)</f>
        <v>0</v>
      </c>
      <c r="AM57" s="449">
        <f>+AM59+AM61</f>
        <v>0</v>
      </c>
      <c r="AN57" s="364">
        <f t="shared" ref="AN57" si="230">IF(ISNUMBER(+AM57/AK57-1),+AM57/AK57-1,0)</f>
        <v>0</v>
      </c>
      <c r="AO57" s="449">
        <f>+AO59+AO61</f>
        <v>0</v>
      </c>
      <c r="AP57" s="371">
        <f t="shared" ref="AP57" si="231">IF(ISNUMBER(+AO57/AM57-1),+AO57/AM57-1,0)</f>
        <v>0</v>
      </c>
    </row>
    <row r="58" spans="2:42" s="54" customFormat="1" ht="11.25" hidden="1" outlineLevel="1" x14ac:dyDescent="0.2">
      <c r="B58" s="382"/>
      <c r="C58" s="383"/>
      <c r="D58" s="384" t="s">
        <v>141</v>
      </c>
      <c r="E58" s="383"/>
      <c r="F58" s="383"/>
      <c r="G58" s="385"/>
      <c r="H58" s="191">
        <f>IF(ISNUMBER(+H57/H$12),+H57/H$12,0)</f>
        <v>0</v>
      </c>
      <c r="I58" s="192">
        <f>IF(ISNUMBER(+I57/I$12),+I57/I$12,0)</f>
        <v>0</v>
      </c>
      <c r="J58" s="364"/>
      <c r="K58" s="192">
        <f>IF(ISNUMBER(+K57/K$12),+K57/K$12,0)</f>
        <v>0</v>
      </c>
      <c r="L58" s="364"/>
      <c r="M58" s="192">
        <f>IF(ISNUMBER(+M57/M$12),+M57/M$12,0)</f>
        <v>0</v>
      </c>
      <c r="N58" s="364"/>
      <c r="O58" s="192">
        <f>IF(ISNUMBER(+O57/O$12),+O57/O$12,0)</f>
        <v>0</v>
      </c>
      <c r="P58" s="364"/>
      <c r="Q58" s="192">
        <f>IF(ISNUMBER(+Q57/Q$12),+Q57/Q$12,0)</f>
        <v>0</v>
      </c>
      <c r="R58" s="364"/>
      <c r="S58" s="192">
        <f>IF(ISNUMBER(+S57/S$12),+S57/S$12,0)</f>
        <v>0</v>
      </c>
      <c r="T58" s="364"/>
      <c r="U58" s="192">
        <f>IF(ISNUMBER(+U57/U$12),+U57/U$12,0)</f>
        <v>0</v>
      </c>
      <c r="V58" s="364"/>
      <c r="W58" s="192">
        <f>IF(ISNUMBER(+W57/W$12),+W57/W$12,0)</f>
        <v>0</v>
      </c>
      <c r="X58" s="364"/>
      <c r="Y58" s="192">
        <f>IF(ISNUMBER(+Y57/Y$12),+Y57/Y$12,0)</f>
        <v>0</v>
      </c>
      <c r="Z58" s="364"/>
      <c r="AA58" s="192">
        <f>IF(ISNUMBER(+AA57/AA$12),+AA57/AA$12,0)</f>
        <v>0</v>
      </c>
      <c r="AB58" s="364"/>
      <c r="AC58" s="192">
        <f>IF(ISNUMBER(+AC57/AC$12),+AC57/AC$12,0)</f>
        <v>0</v>
      </c>
      <c r="AD58" s="364"/>
      <c r="AE58" s="192">
        <f>IF(ISNUMBER(+AE57/AE$12),+AE57/AE$12,0)</f>
        <v>0</v>
      </c>
      <c r="AF58" s="364"/>
      <c r="AG58" s="192">
        <f>IF(ISNUMBER(+AG57/AG$12),+AG57/AG$12,0)</f>
        <v>0</v>
      </c>
      <c r="AH58" s="364"/>
      <c r="AI58" s="192">
        <f>IF(ISNUMBER(+AI57/AI$12),+AI57/AI$12,0)</f>
        <v>0</v>
      </c>
      <c r="AJ58" s="364"/>
      <c r="AK58" s="192">
        <f>IF(ISNUMBER(+AK57/AK$12),+AK57/AK$12,0)</f>
        <v>0</v>
      </c>
      <c r="AL58" s="364"/>
      <c r="AM58" s="192">
        <f>IF(ISNUMBER(+AM57/AM$12),+AM57/AM$12,0)</f>
        <v>0</v>
      </c>
      <c r="AN58" s="364"/>
      <c r="AO58" s="192">
        <f>IF(ISNUMBER(+AO57/AO$12),+AO57/AO$12,0)</f>
        <v>0</v>
      </c>
      <c r="AP58" s="371"/>
    </row>
    <row r="59" spans="2:42" s="307" customFormat="1" ht="12.75" customHeight="1" collapsed="1" x14ac:dyDescent="0.2">
      <c r="B59" s="402"/>
      <c r="C59" s="405"/>
      <c r="D59" s="403" t="s">
        <v>107</v>
      </c>
      <c r="E59" s="408"/>
      <c r="F59" s="408"/>
      <c r="G59" s="409"/>
      <c r="H59" s="40"/>
      <c r="I59" s="40"/>
      <c r="J59" s="365">
        <f t="shared" si="0"/>
        <v>0</v>
      </c>
      <c r="K59" s="40"/>
      <c r="L59" s="365">
        <f t="shared" si="1"/>
        <v>0</v>
      </c>
      <c r="M59" s="40"/>
      <c r="N59" s="365">
        <f t="shared" si="1"/>
        <v>0</v>
      </c>
      <c r="O59" s="40"/>
      <c r="P59" s="365">
        <f t="shared" si="1"/>
        <v>0</v>
      </c>
      <c r="Q59" s="40"/>
      <c r="R59" s="365">
        <f t="shared" si="1"/>
        <v>0</v>
      </c>
      <c r="S59" s="40"/>
      <c r="T59" s="365">
        <f t="shared" si="1"/>
        <v>0</v>
      </c>
      <c r="U59" s="40"/>
      <c r="V59" s="365">
        <f t="shared" si="1"/>
        <v>0</v>
      </c>
      <c r="W59" s="40"/>
      <c r="X59" s="365">
        <f t="shared" ref="X59" si="232">IF(ISNUMBER(+W59/U59-1),+W59/U59-1,0)</f>
        <v>0</v>
      </c>
      <c r="Y59" s="40"/>
      <c r="Z59" s="365">
        <f t="shared" ref="Z59" si="233">IF(ISNUMBER(+Y59/W59-1),+Y59/W59-1,0)</f>
        <v>0</v>
      </c>
      <c r="AA59" s="40"/>
      <c r="AB59" s="365">
        <f t="shared" ref="AB59" si="234">IF(ISNUMBER(+AA59/Y59-1),+AA59/Y59-1,0)</f>
        <v>0</v>
      </c>
      <c r="AC59" s="40"/>
      <c r="AD59" s="365">
        <f t="shared" ref="AD59" si="235">IF(ISNUMBER(+AC59/AA59-1),+AC59/AA59-1,0)</f>
        <v>0</v>
      </c>
      <c r="AE59" s="40"/>
      <c r="AF59" s="365">
        <f t="shared" ref="AF59" si="236">IF(ISNUMBER(+AE59/AC59-1),+AE59/AC59-1,0)</f>
        <v>0</v>
      </c>
      <c r="AG59" s="40"/>
      <c r="AH59" s="365">
        <f t="shared" ref="AH59" si="237">IF(ISNUMBER(+AG59/AE59-1),+AG59/AE59-1,0)</f>
        <v>0</v>
      </c>
      <c r="AI59" s="40"/>
      <c r="AJ59" s="365">
        <f t="shared" ref="AJ59" si="238">IF(ISNUMBER(+AI59/AG59-1),+AI59/AG59-1,0)</f>
        <v>0</v>
      </c>
      <c r="AK59" s="40"/>
      <c r="AL59" s="365">
        <f t="shared" ref="AL59" si="239">IF(ISNUMBER(+AK59/AI59-1),+AK59/AI59-1,0)</f>
        <v>0</v>
      </c>
      <c r="AM59" s="40"/>
      <c r="AN59" s="365">
        <f t="shared" ref="AN59" si="240">IF(ISNUMBER(+AM59/AK59-1),+AM59/AK59-1,0)</f>
        <v>0</v>
      </c>
      <c r="AO59" s="40"/>
      <c r="AP59" s="372">
        <f t="shared" ref="AP59" si="241">IF(ISNUMBER(+AO59/AM59-1),+AO59/AM59-1,0)</f>
        <v>0</v>
      </c>
    </row>
    <row r="60" spans="2:42" s="354" customFormat="1" ht="11.25" hidden="1" outlineLevel="1" x14ac:dyDescent="0.2">
      <c r="B60" s="391"/>
      <c r="C60" s="392"/>
      <c r="D60" s="393" t="s">
        <v>141</v>
      </c>
      <c r="E60" s="392"/>
      <c r="F60" s="392"/>
      <c r="G60" s="394"/>
      <c r="H60" s="352">
        <f>IF(ISNUMBER(+H59/H$12),+H59/H$12,0)</f>
        <v>0</v>
      </c>
      <c r="I60" s="353">
        <f>IF(ISNUMBER(+I59/I$12),+I59/I$12,0)</f>
        <v>0</v>
      </c>
      <c r="J60" s="366"/>
      <c r="K60" s="353">
        <f>IF(ISNUMBER(+K59/K$12),+K59/K$12,0)</f>
        <v>0</v>
      </c>
      <c r="L60" s="366"/>
      <c r="M60" s="353">
        <f>IF(ISNUMBER(+M59/M$12),+M59/M$12,0)</f>
        <v>0</v>
      </c>
      <c r="N60" s="366"/>
      <c r="O60" s="353">
        <f>IF(ISNUMBER(+O59/O$12),+O59/O$12,0)</f>
        <v>0</v>
      </c>
      <c r="P60" s="366"/>
      <c r="Q60" s="353">
        <f>IF(ISNUMBER(+Q59/Q$12),+Q59/Q$12,0)</f>
        <v>0</v>
      </c>
      <c r="R60" s="366"/>
      <c r="S60" s="353">
        <f>IF(ISNUMBER(+S59/S$12),+S59/S$12,0)</f>
        <v>0</v>
      </c>
      <c r="T60" s="366"/>
      <c r="U60" s="353">
        <f>IF(ISNUMBER(+U59/U$12),+U59/U$12,0)</f>
        <v>0</v>
      </c>
      <c r="V60" s="366"/>
      <c r="W60" s="353">
        <f>IF(ISNUMBER(+W59/W$12),+W59/W$12,0)</f>
        <v>0</v>
      </c>
      <c r="X60" s="366"/>
      <c r="Y60" s="353">
        <f>IF(ISNUMBER(+Y59/Y$12),+Y59/Y$12,0)</f>
        <v>0</v>
      </c>
      <c r="Z60" s="366"/>
      <c r="AA60" s="353">
        <f>IF(ISNUMBER(+AA59/AA$12),+AA59/AA$12,0)</f>
        <v>0</v>
      </c>
      <c r="AB60" s="366"/>
      <c r="AC60" s="353">
        <f>IF(ISNUMBER(+AC59/AC$12),+AC59/AC$12,0)</f>
        <v>0</v>
      </c>
      <c r="AD60" s="366"/>
      <c r="AE60" s="353">
        <f>IF(ISNUMBER(+AE59/AE$12),+AE59/AE$12,0)</f>
        <v>0</v>
      </c>
      <c r="AF60" s="366"/>
      <c r="AG60" s="353">
        <f>IF(ISNUMBER(+AG59/AG$12),+AG59/AG$12,0)</f>
        <v>0</v>
      </c>
      <c r="AH60" s="366"/>
      <c r="AI60" s="353">
        <f>IF(ISNUMBER(+AI59/AI$12),+AI59/AI$12,0)</f>
        <v>0</v>
      </c>
      <c r="AJ60" s="366"/>
      <c r="AK60" s="353">
        <f>IF(ISNUMBER(+AK59/AK$12),+AK59/AK$12,0)</f>
        <v>0</v>
      </c>
      <c r="AL60" s="366"/>
      <c r="AM60" s="353">
        <f>IF(ISNUMBER(+AM59/AM$12),+AM59/AM$12,0)</f>
        <v>0</v>
      </c>
      <c r="AN60" s="366"/>
      <c r="AO60" s="353">
        <f>IF(ISNUMBER(+AO59/AO$12),+AO59/AO$12,0)</f>
        <v>0</v>
      </c>
      <c r="AP60" s="373"/>
    </row>
    <row r="61" spans="2:42" s="307" customFormat="1" ht="12.75" customHeight="1" collapsed="1" x14ac:dyDescent="0.2">
      <c r="B61" s="395"/>
      <c r="C61" s="406"/>
      <c r="D61" s="388" t="s">
        <v>108</v>
      </c>
      <c r="E61" s="410"/>
      <c r="F61" s="410"/>
      <c r="G61" s="411"/>
      <c r="H61" s="49"/>
      <c r="I61" s="49"/>
      <c r="J61" s="367">
        <f t="shared" si="0"/>
        <v>0</v>
      </c>
      <c r="K61" s="49"/>
      <c r="L61" s="367">
        <f t="shared" si="1"/>
        <v>0</v>
      </c>
      <c r="M61" s="49"/>
      <c r="N61" s="367">
        <f t="shared" si="1"/>
        <v>0</v>
      </c>
      <c r="O61" s="49"/>
      <c r="P61" s="367">
        <f t="shared" si="1"/>
        <v>0</v>
      </c>
      <c r="Q61" s="49"/>
      <c r="R61" s="367">
        <f t="shared" si="1"/>
        <v>0</v>
      </c>
      <c r="S61" s="49"/>
      <c r="T61" s="367">
        <f t="shared" si="1"/>
        <v>0</v>
      </c>
      <c r="U61" s="49"/>
      <c r="V61" s="367">
        <f t="shared" si="1"/>
        <v>0</v>
      </c>
      <c r="W61" s="49"/>
      <c r="X61" s="367">
        <f t="shared" ref="X61" si="242">IF(ISNUMBER(+W61/U61-1),+W61/U61-1,0)</f>
        <v>0</v>
      </c>
      <c r="Y61" s="49"/>
      <c r="Z61" s="367">
        <f t="shared" ref="Z61" si="243">IF(ISNUMBER(+Y61/W61-1),+Y61/W61-1,0)</f>
        <v>0</v>
      </c>
      <c r="AA61" s="49"/>
      <c r="AB61" s="367">
        <f t="shared" ref="AB61" si="244">IF(ISNUMBER(+AA61/Y61-1),+AA61/Y61-1,0)</f>
        <v>0</v>
      </c>
      <c r="AC61" s="49"/>
      <c r="AD61" s="367">
        <f t="shared" ref="AD61" si="245">IF(ISNUMBER(+AC61/AA61-1),+AC61/AA61-1,0)</f>
        <v>0</v>
      </c>
      <c r="AE61" s="49"/>
      <c r="AF61" s="367">
        <f t="shared" ref="AF61" si="246">IF(ISNUMBER(+AE61/AC61-1),+AE61/AC61-1,0)</f>
        <v>0</v>
      </c>
      <c r="AG61" s="49"/>
      <c r="AH61" s="367">
        <f t="shared" ref="AH61" si="247">IF(ISNUMBER(+AG61/AE61-1),+AG61/AE61-1,0)</f>
        <v>0</v>
      </c>
      <c r="AI61" s="49"/>
      <c r="AJ61" s="367">
        <f t="shared" ref="AJ61" si="248">IF(ISNUMBER(+AI61/AG61-1),+AI61/AG61-1,0)</f>
        <v>0</v>
      </c>
      <c r="AK61" s="49"/>
      <c r="AL61" s="367">
        <f t="shared" ref="AL61" si="249">IF(ISNUMBER(+AK61/AI61-1),+AK61/AI61-1,0)</f>
        <v>0</v>
      </c>
      <c r="AM61" s="49"/>
      <c r="AN61" s="367">
        <f t="shared" ref="AN61" si="250">IF(ISNUMBER(+AM61/AK61-1),+AM61/AK61-1,0)</f>
        <v>0</v>
      </c>
      <c r="AO61" s="49"/>
      <c r="AP61" s="374">
        <f t="shared" ref="AP61" si="251">IF(ISNUMBER(+AO61/AM61-1),+AO61/AM61-1,0)</f>
        <v>0</v>
      </c>
    </row>
    <row r="62" spans="2:42" s="354" customFormat="1" ht="11.25" hidden="1" outlineLevel="1" x14ac:dyDescent="0.2">
      <c r="B62" s="391"/>
      <c r="C62" s="392"/>
      <c r="D62" s="393" t="s">
        <v>141</v>
      </c>
      <c r="E62" s="392"/>
      <c r="F62" s="392"/>
      <c r="G62" s="394"/>
      <c r="H62" s="352">
        <f>IF(ISNUMBER(+H61/H$12),+H61/H$12,0)</f>
        <v>0</v>
      </c>
      <c r="I62" s="353">
        <f>IF(ISNUMBER(+I61/I$12),+I61/I$12,0)</f>
        <v>0</v>
      </c>
      <c r="J62" s="366"/>
      <c r="K62" s="353">
        <f>IF(ISNUMBER(+K61/K$12),+K61/K$12,0)</f>
        <v>0</v>
      </c>
      <c r="L62" s="366"/>
      <c r="M62" s="353">
        <f>IF(ISNUMBER(+M61/M$12),+M61/M$12,0)</f>
        <v>0</v>
      </c>
      <c r="N62" s="366"/>
      <c r="O62" s="353">
        <f>IF(ISNUMBER(+O61/O$12),+O61/O$12,0)</f>
        <v>0</v>
      </c>
      <c r="P62" s="366"/>
      <c r="Q62" s="353">
        <f>IF(ISNUMBER(+Q61/Q$12),+Q61/Q$12,0)</f>
        <v>0</v>
      </c>
      <c r="R62" s="366"/>
      <c r="S62" s="353">
        <f>IF(ISNUMBER(+S61/S$12),+S61/S$12,0)</f>
        <v>0</v>
      </c>
      <c r="T62" s="366"/>
      <c r="U62" s="353">
        <f>IF(ISNUMBER(+U61/U$12),+U61/U$12,0)</f>
        <v>0</v>
      </c>
      <c r="V62" s="366"/>
      <c r="W62" s="353">
        <f>IF(ISNUMBER(+W61/W$12),+W61/W$12,0)</f>
        <v>0</v>
      </c>
      <c r="X62" s="366"/>
      <c r="Y62" s="353">
        <f>IF(ISNUMBER(+Y61/Y$12),+Y61/Y$12,0)</f>
        <v>0</v>
      </c>
      <c r="Z62" s="366"/>
      <c r="AA62" s="353">
        <f>IF(ISNUMBER(+AA61/AA$12),+AA61/AA$12,0)</f>
        <v>0</v>
      </c>
      <c r="AB62" s="366"/>
      <c r="AC62" s="353">
        <f>IF(ISNUMBER(+AC61/AC$12),+AC61/AC$12,0)</f>
        <v>0</v>
      </c>
      <c r="AD62" s="366"/>
      <c r="AE62" s="353">
        <f>IF(ISNUMBER(+AE61/AE$12),+AE61/AE$12,0)</f>
        <v>0</v>
      </c>
      <c r="AF62" s="366"/>
      <c r="AG62" s="353">
        <f>IF(ISNUMBER(+AG61/AG$12),+AG61/AG$12,0)</f>
        <v>0</v>
      </c>
      <c r="AH62" s="366"/>
      <c r="AI62" s="353">
        <f>IF(ISNUMBER(+AI61/AI$12),+AI61/AI$12,0)</f>
        <v>0</v>
      </c>
      <c r="AJ62" s="366"/>
      <c r="AK62" s="353">
        <f>IF(ISNUMBER(+AK61/AK$12),+AK61/AK$12,0)</f>
        <v>0</v>
      </c>
      <c r="AL62" s="366"/>
      <c r="AM62" s="353">
        <f>IF(ISNUMBER(+AM61/AM$12),+AM61/AM$12,0)</f>
        <v>0</v>
      </c>
      <c r="AN62" s="366"/>
      <c r="AO62" s="353">
        <f>IF(ISNUMBER(+AO61/AO$12),+AO61/AO$12,0)</f>
        <v>0</v>
      </c>
      <c r="AP62" s="373"/>
    </row>
    <row r="63" spans="2:42" s="307" customFormat="1" ht="12.75" customHeight="1" collapsed="1" x14ac:dyDescent="0.2">
      <c r="B63" s="465"/>
      <c r="C63" s="466" t="s">
        <v>116</v>
      </c>
      <c r="D63" s="467"/>
      <c r="E63" s="468"/>
      <c r="F63" s="468"/>
      <c r="G63" s="469"/>
      <c r="H63" s="306"/>
      <c r="I63" s="306"/>
      <c r="J63" s="470">
        <f t="shared" si="0"/>
        <v>0</v>
      </c>
      <c r="K63" s="306"/>
      <c r="L63" s="470">
        <f t="shared" si="1"/>
        <v>0</v>
      </c>
      <c r="M63" s="306"/>
      <c r="N63" s="470">
        <f t="shared" si="1"/>
        <v>0</v>
      </c>
      <c r="O63" s="306"/>
      <c r="P63" s="470">
        <f t="shared" si="1"/>
        <v>0</v>
      </c>
      <c r="Q63" s="306"/>
      <c r="R63" s="470">
        <f t="shared" si="1"/>
        <v>0</v>
      </c>
      <c r="S63" s="306"/>
      <c r="T63" s="470">
        <f t="shared" si="1"/>
        <v>0</v>
      </c>
      <c r="U63" s="306"/>
      <c r="V63" s="470">
        <f t="shared" si="1"/>
        <v>0</v>
      </c>
      <c r="W63" s="306"/>
      <c r="X63" s="470">
        <f t="shared" ref="X63" si="252">IF(ISNUMBER(+W63/U63-1),+W63/U63-1,0)</f>
        <v>0</v>
      </c>
      <c r="Y63" s="306"/>
      <c r="Z63" s="470">
        <f t="shared" ref="Z63" si="253">IF(ISNUMBER(+Y63/W63-1),+Y63/W63-1,0)</f>
        <v>0</v>
      </c>
      <c r="AA63" s="306"/>
      <c r="AB63" s="470">
        <f t="shared" ref="AB63" si="254">IF(ISNUMBER(+AA63/Y63-1),+AA63/Y63-1,0)</f>
        <v>0</v>
      </c>
      <c r="AC63" s="306"/>
      <c r="AD63" s="470">
        <f t="shared" ref="AD63" si="255">IF(ISNUMBER(+AC63/AA63-1),+AC63/AA63-1,0)</f>
        <v>0</v>
      </c>
      <c r="AE63" s="306"/>
      <c r="AF63" s="470">
        <f t="shared" ref="AF63" si="256">IF(ISNUMBER(+AE63/AC63-1),+AE63/AC63-1,0)</f>
        <v>0</v>
      </c>
      <c r="AG63" s="306"/>
      <c r="AH63" s="470">
        <f t="shared" ref="AH63" si="257">IF(ISNUMBER(+AG63/AE63-1),+AG63/AE63-1,0)</f>
        <v>0</v>
      </c>
      <c r="AI63" s="306"/>
      <c r="AJ63" s="470">
        <f t="shared" ref="AJ63" si="258">IF(ISNUMBER(+AI63/AG63-1),+AI63/AG63-1,0)</f>
        <v>0</v>
      </c>
      <c r="AK63" s="306"/>
      <c r="AL63" s="470">
        <f t="shared" ref="AL63" si="259">IF(ISNUMBER(+AK63/AI63-1),+AK63/AI63-1,0)</f>
        <v>0</v>
      </c>
      <c r="AM63" s="306"/>
      <c r="AN63" s="470">
        <f t="shared" ref="AN63" si="260">IF(ISNUMBER(+AM63/AK63-1),+AM63/AK63-1,0)</f>
        <v>0</v>
      </c>
      <c r="AO63" s="306"/>
      <c r="AP63" s="471">
        <f t="shared" ref="AP63" si="261">IF(ISNUMBER(+AO63/AM63-1),+AO63/AM63-1,0)</f>
        <v>0</v>
      </c>
    </row>
    <row r="64" spans="2:42" s="354" customFormat="1" ht="11.25" hidden="1" outlineLevel="1" x14ac:dyDescent="0.2">
      <c r="B64" s="391"/>
      <c r="C64" s="392"/>
      <c r="D64" s="393" t="s">
        <v>141</v>
      </c>
      <c r="E64" s="392"/>
      <c r="F64" s="392"/>
      <c r="G64" s="394"/>
      <c r="H64" s="352">
        <f>IF(ISNUMBER(+H63/H$12),+H63/H$12,0)</f>
        <v>0</v>
      </c>
      <c r="I64" s="353">
        <f>IF(ISNUMBER(+I63/I$12),+I63/I$12,0)</f>
        <v>0</v>
      </c>
      <c r="J64" s="366"/>
      <c r="K64" s="353">
        <f>IF(ISNUMBER(+K63/K$12),+K63/K$12,0)</f>
        <v>0</v>
      </c>
      <c r="L64" s="366"/>
      <c r="M64" s="353">
        <f>IF(ISNUMBER(+M63/M$12),+M63/M$12,0)</f>
        <v>0</v>
      </c>
      <c r="N64" s="366"/>
      <c r="O64" s="353">
        <f>IF(ISNUMBER(+O63/O$12),+O63/O$12,0)</f>
        <v>0</v>
      </c>
      <c r="P64" s="366"/>
      <c r="Q64" s="353">
        <f>IF(ISNUMBER(+Q63/Q$12),+Q63/Q$12,0)</f>
        <v>0</v>
      </c>
      <c r="R64" s="366"/>
      <c r="S64" s="353">
        <f>IF(ISNUMBER(+S63/S$12),+S63/S$12,0)</f>
        <v>0</v>
      </c>
      <c r="T64" s="366"/>
      <c r="U64" s="353">
        <f>IF(ISNUMBER(+U63/U$12),+U63/U$12,0)</f>
        <v>0</v>
      </c>
      <c r="V64" s="366"/>
      <c r="W64" s="353">
        <f>IF(ISNUMBER(+W63/W$12),+W63/W$12,0)</f>
        <v>0</v>
      </c>
      <c r="X64" s="366"/>
      <c r="Y64" s="353">
        <f>IF(ISNUMBER(+Y63/Y$12),+Y63/Y$12,0)</f>
        <v>0</v>
      </c>
      <c r="Z64" s="366"/>
      <c r="AA64" s="353">
        <f>IF(ISNUMBER(+AA63/AA$12),+AA63/AA$12,0)</f>
        <v>0</v>
      </c>
      <c r="AB64" s="366"/>
      <c r="AC64" s="353">
        <f>IF(ISNUMBER(+AC63/AC$12),+AC63/AC$12,0)</f>
        <v>0</v>
      </c>
      <c r="AD64" s="366"/>
      <c r="AE64" s="353">
        <f>IF(ISNUMBER(+AE63/AE$12),+AE63/AE$12,0)</f>
        <v>0</v>
      </c>
      <c r="AF64" s="366"/>
      <c r="AG64" s="353">
        <f>IF(ISNUMBER(+AG63/AG$12),+AG63/AG$12,0)</f>
        <v>0</v>
      </c>
      <c r="AH64" s="366"/>
      <c r="AI64" s="353">
        <f>IF(ISNUMBER(+AI63/AI$12),+AI63/AI$12,0)</f>
        <v>0</v>
      </c>
      <c r="AJ64" s="366"/>
      <c r="AK64" s="353">
        <f>IF(ISNUMBER(+AK63/AK$12),+AK63/AK$12,0)</f>
        <v>0</v>
      </c>
      <c r="AL64" s="366"/>
      <c r="AM64" s="353">
        <f>IF(ISNUMBER(+AM63/AM$12),+AM63/AM$12,0)</f>
        <v>0</v>
      </c>
      <c r="AN64" s="366"/>
      <c r="AO64" s="353">
        <f>IF(ISNUMBER(+AO63/AO$12),+AO63/AO$12,0)</f>
        <v>0</v>
      </c>
      <c r="AP64" s="373"/>
    </row>
    <row r="65" spans="2:42" s="307" customFormat="1" ht="12.75" customHeight="1" collapsed="1" x14ac:dyDescent="0.2">
      <c r="B65" s="450"/>
      <c r="C65" s="451" t="s">
        <v>115</v>
      </c>
      <c r="D65" s="452"/>
      <c r="E65" s="437"/>
      <c r="F65" s="437"/>
      <c r="G65" s="438"/>
      <c r="H65" s="453"/>
      <c r="I65" s="453"/>
      <c r="J65" s="366">
        <f t="shared" si="0"/>
        <v>0</v>
      </c>
      <c r="K65" s="453"/>
      <c r="L65" s="366">
        <f t="shared" si="1"/>
        <v>0</v>
      </c>
      <c r="M65" s="453"/>
      <c r="N65" s="366">
        <f t="shared" si="1"/>
        <v>0</v>
      </c>
      <c r="O65" s="453"/>
      <c r="P65" s="366">
        <f t="shared" si="1"/>
        <v>0</v>
      </c>
      <c r="Q65" s="453"/>
      <c r="R65" s="366">
        <f t="shared" si="1"/>
        <v>0</v>
      </c>
      <c r="S65" s="453"/>
      <c r="T65" s="366">
        <f t="shared" si="1"/>
        <v>0</v>
      </c>
      <c r="U65" s="453"/>
      <c r="V65" s="366">
        <f t="shared" si="1"/>
        <v>0</v>
      </c>
      <c r="W65" s="453"/>
      <c r="X65" s="366">
        <f t="shared" ref="X65" si="262">IF(ISNUMBER(+W65/U65-1),+W65/U65-1,0)</f>
        <v>0</v>
      </c>
      <c r="Y65" s="453"/>
      <c r="Z65" s="366">
        <f t="shared" ref="Z65" si="263">IF(ISNUMBER(+Y65/W65-1),+Y65/W65-1,0)</f>
        <v>0</v>
      </c>
      <c r="AA65" s="453"/>
      <c r="AB65" s="366">
        <f t="shared" ref="AB65" si="264">IF(ISNUMBER(+AA65/Y65-1),+AA65/Y65-1,0)</f>
        <v>0</v>
      </c>
      <c r="AC65" s="453"/>
      <c r="AD65" s="366">
        <f t="shared" ref="AD65" si="265">IF(ISNUMBER(+AC65/AA65-1),+AC65/AA65-1,0)</f>
        <v>0</v>
      </c>
      <c r="AE65" s="453"/>
      <c r="AF65" s="366">
        <f t="shared" ref="AF65" si="266">IF(ISNUMBER(+AE65/AC65-1),+AE65/AC65-1,0)</f>
        <v>0</v>
      </c>
      <c r="AG65" s="453"/>
      <c r="AH65" s="366">
        <f t="shared" ref="AH65" si="267">IF(ISNUMBER(+AG65/AE65-1),+AG65/AE65-1,0)</f>
        <v>0</v>
      </c>
      <c r="AI65" s="453"/>
      <c r="AJ65" s="366">
        <f t="shared" ref="AJ65" si="268">IF(ISNUMBER(+AI65/AG65-1),+AI65/AG65-1,0)</f>
        <v>0</v>
      </c>
      <c r="AK65" s="453"/>
      <c r="AL65" s="366">
        <f t="shared" ref="AL65" si="269">IF(ISNUMBER(+AK65/AI65-1),+AK65/AI65-1,0)</f>
        <v>0</v>
      </c>
      <c r="AM65" s="453"/>
      <c r="AN65" s="366">
        <f t="shared" ref="AN65" si="270">IF(ISNUMBER(+AM65/AK65-1),+AM65/AK65-1,0)</f>
        <v>0</v>
      </c>
      <c r="AO65" s="453"/>
      <c r="AP65" s="373">
        <f t="shared" ref="AP65" si="271">IF(ISNUMBER(+AO65/AM65-1),+AO65/AM65-1,0)</f>
        <v>0</v>
      </c>
    </row>
    <row r="66" spans="2:42" s="354" customFormat="1" ht="11.25" hidden="1" outlineLevel="1" x14ac:dyDescent="0.2">
      <c r="B66" s="391"/>
      <c r="C66" s="392"/>
      <c r="D66" s="393" t="s">
        <v>141</v>
      </c>
      <c r="E66" s="392"/>
      <c r="F66" s="392"/>
      <c r="G66" s="394"/>
      <c r="H66" s="352">
        <f>IF(ISNUMBER(+H65/H$12),+H65/H$12,0)</f>
        <v>0</v>
      </c>
      <c r="I66" s="353">
        <f>IF(ISNUMBER(+I65/I$12),+I65/I$12,0)</f>
        <v>0</v>
      </c>
      <c r="J66" s="366"/>
      <c r="K66" s="353">
        <f>IF(ISNUMBER(+K65/K$12),+K65/K$12,0)</f>
        <v>0</v>
      </c>
      <c r="L66" s="366"/>
      <c r="M66" s="353">
        <f>IF(ISNUMBER(+M65/M$12),+M65/M$12,0)</f>
        <v>0</v>
      </c>
      <c r="N66" s="366"/>
      <c r="O66" s="353">
        <f>IF(ISNUMBER(+O65/O$12),+O65/O$12,0)</f>
        <v>0</v>
      </c>
      <c r="P66" s="366"/>
      <c r="Q66" s="353">
        <f>IF(ISNUMBER(+Q65/Q$12),+Q65/Q$12,0)</f>
        <v>0</v>
      </c>
      <c r="R66" s="366"/>
      <c r="S66" s="353">
        <f>IF(ISNUMBER(+S65/S$12),+S65/S$12,0)</f>
        <v>0</v>
      </c>
      <c r="T66" s="366"/>
      <c r="U66" s="353">
        <f>IF(ISNUMBER(+U65/U$12),+U65/U$12,0)</f>
        <v>0</v>
      </c>
      <c r="V66" s="366"/>
      <c r="W66" s="353">
        <f>IF(ISNUMBER(+W65/W$12),+W65/W$12,0)</f>
        <v>0</v>
      </c>
      <c r="X66" s="366"/>
      <c r="Y66" s="353">
        <f>IF(ISNUMBER(+Y65/Y$12),+Y65/Y$12,0)</f>
        <v>0</v>
      </c>
      <c r="Z66" s="366"/>
      <c r="AA66" s="353">
        <f>IF(ISNUMBER(+AA65/AA$12),+AA65/AA$12,0)</f>
        <v>0</v>
      </c>
      <c r="AB66" s="366"/>
      <c r="AC66" s="353">
        <f>IF(ISNUMBER(+AC65/AC$12),+AC65/AC$12,0)</f>
        <v>0</v>
      </c>
      <c r="AD66" s="366"/>
      <c r="AE66" s="353">
        <f>IF(ISNUMBER(+AE65/AE$12),+AE65/AE$12,0)</f>
        <v>0</v>
      </c>
      <c r="AF66" s="366"/>
      <c r="AG66" s="353">
        <f>IF(ISNUMBER(+AG65/AG$12),+AG65/AG$12,0)</f>
        <v>0</v>
      </c>
      <c r="AH66" s="366"/>
      <c r="AI66" s="353">
        <f>IF(ISNUMBER(+AI65/AI$12),+AI65/AI$12,0)</f>
        <v>0</v>
      </c>
      <c r="AJ66" s="366"/>
      <c r="AK66" s="353">
        <f>IF(ISNUMBER(+AK65/AK$12),+AK65/AK$12,0)</f>
        <v>0</v>
      </c>
      <c r="AL66" s="366"/>
      <c r="AM66" s="353">
        <f>IF(ISNUMBER(+AM65/AM$12),+AM65/AM$12,0)</f>
        <v>0</v>
      </c>
      <c r="AN66" s="366"/>
      <c r="AO66" s="353">
        <f>IF(ISNUMBER(+AO65/AO$12),+AO65/AO$12,0)</f>
        <v>0</v>
      </c>
      <c r="AP66" s="373"/>
    </row>
    <row r="67" spans="2:42" s="307" customFormat="1" ht="12.75" customHeight="1" collapsed="1" x14ac:dyDescent="0.2">
      <c r="B67" s="450"/>
      <c r="C67" s="451" t="s">
        <v>117</v>
      </c>
      <c r="D67" s="452"/>
      <c r="E67" s="437"/>
      <c r="F67" s="437"/>
      <c r="G67" s="438"/>
      <c r="H67" s="453"/>
      <c r="I67" s="453"/>
      <c r="J67" s="366">
        <f t="shared" si="0"/>
        <v>0</v>
      </c>
      <c r="K67" s="453"/>
      <c r="L67" s="366">
        <f t="shared" si="1"/>
        <v>0</v>
      </c>
      <c r="M67" s="453"/>
      <c r="N67" s="366">
        <f t="shared" si="1"/>
        <v>0</v>
      </c>
      <c r="O67" s="453"/>
      <c r="P67" s="366">
        <f t="shared" si="1"/>
        <v>0</v>
      </c>
      <c r="Q67" s="453"/>
      <c r="R67" s="366">
        <f t="shared" si="1"/>
        <v>0</v>
      </c>
      <c r="S67" s="453"/>
      <c r="T67" s="366">
        <f t="shared" si="1"/>
        <v>0</v>
      </c>
      <c r="U67" s="453"/>
      <c r="V67" s="366">
        <f t="shared" si="1"/>
        <v>0</v>
      </c>
      <c r="W67" s="453"/>
      <c r="X67" s="366">
        <f t="shared" ref="X67" si="272">IF(ISNUMBER(+W67/U67-1),+W67/U67-1,0)</f>
        <v>0</v>
      </c>
      <c r="Y67" s="453"/>
      <c r="Z67" s="366">
        <f t="shared" ref="Z67" si="273">IF(ISNUMBER(+Y67/W67-1),+Y67/W67-1,0)</f>
        <v>0</v>
      </c>
      <c r="AA67" s="453"/>
      <c r="AB67" s="366">
        <f t="shared" ref="AB67" si="274">IF(ISNUMBER(+AA67/Y67-1),+AA67/Y67-1,0)</f>
        <v>0</v>
      </c>
      <c r="AC67" s="453"/>
      <c r="AD67" s="366">
        <f t="shared" ref="AD67" si="275">IF(ISNUMBER(+AC67/AA67-1),+AC67/AA67-1,0)</f>
        <v>0</v>
      </c>
      <c r="AE67" s="453"/>
      <c r="AF67" s="366">
        <f t="shared" ref="AF67" si="276">IF(ISNUMBER(+AE67/AC67-1),+AE67/AC67-1,0)</f>
        <v>0</v>
      </c>
      <c r="AG67" s="453"/>
      <c r="AH67" s="366">
        <f t="shared" ref="AH67" si="277">IF(ISNUMBER(+AG67/AE67-1),+AG67/AE67-1,0)</f>
        <v>0</v>
      </c>
      <c r="AI67" s="453"/>
      <c r="AJ67" s="366">
        <f t="shared" ref="AJ67" si="278">IF(ISNUMBER(+AI67/AG67-1),+AI67/AG67-1,0)</f>
        <v>0</v>
      </c>
      <c r="AK67" s="453"/>
      <c r="AL67" s="366">
        <f t="shared" ref="AL67" si="279">IF(ISNUMBER(+AK67/AI67-1),+AK67/AI67-1,0)</f>
        <v>0</v>
      </c>
      <c r="AM67" s="453"/>
      <c r="AN67" s="366">
        <f t="shared" ref="AN67" si="280">IF(ISNUMBER(+AM67/AK67-1),+AM67/AK67-1,0)</f>
        <v>0</v>
      </c>
      <c r="AO67" s="453"/>
      <c r="AP67" s="373">
        <f t="shared" ref="AP67" si="281">IF(ISNUMBER(+AO67/AM67-1),+AO67/AM67-1,0)</f>
        <v>0</v>
      </c>
    </row>
    <row r="68" spans="2:42" s="54" customFormat="1" ht="11.25" hidden="1" outlineLevel="1" x14ac:dyDescent="0.2">
      <c r="B68" s="391"/>
      <c r="C68" s="392"/>
      <c r="D68" s="393" t="s">
        <v>141</v>
      </c>
      <c r="E68" s="392"/>
      <c r="F68" s="392"/>
      <c r="G68" s="394"/>
      <c r="H68" s="47">
        <f>IF(ISNUMBER(+H67/H$12),+H67/H$12,0)</f>
        <v>0</v>
      </c>
      <c r="I68" s="48">
        <f>IF(ISNUMBER(+I67/I$12),+I67/I$12,0)</f>
        <v>0</v>
      </c>
      <c r="J68" s="366"/>
      <c r="K68" s="48">
        <f>IF(ISNUMBER(+K67/K$12),+K67/K$12,0)</f>
        <v>0</v>
      </c>
      <c r="L68" s="366"/>
      <c r="M68" s="48">
        <f>IF(ISNUMBER(+M67/M$12),+M67/M$12,0)</f>
        <v>0</v>
      </c>
      <c r="N68" s="366"/>
      <c r="O68" s="48">
        <f>IF(ISNUMBER(+O67/O$12),+O67/O$12,0)</f>
        <v>0</v>
      </c>
      <c r="P68" s="366"/>
      <c r="Q68" s="48">
        <f>IF(ISNUMBER(+Q67/Q$12),+Q67/Q$12,0)</f>
        <v>0</v>
      </c>
      <c r="R68" s="366"/>
      <c r="S68" s="48">
        <f>IF(ISNUMBER(+S67/S$12),+S67/S$12,0)</f>
        <v>0</v>
      </c>
      <c r="T68" s="366"/>
      <c r="U68" s="48">
        <f>IF(ISNUMBER(+U67/U$12),+U67/U$12,0)</f>
        <v>0</v>
      </c>
      <c r="V68" s="366"/>
      <c r="W68" s="48">
        <f>IF(ISNUMBER(+W67/W$12),+W67/W$12,0)</f>
        <v>0</v>
      </c>
      <c r="X68" s="366"/>
      <c r="Y68" s="48">
        <f>IF(ISNUMBER(+Y67/Y$12),+Y67/Y$12,0)</f>
        <v>0</v>
      </c>
      <c r="Z68" s="366"/>
      <c r="AA68" s="48">
        <f>IF(ISNUMBER(+AA67/AA$12),+AA67/AA$12,0)</f>
        <v>0</v>
      </c>
      <c r="AB68" s="366"/>
      <c r="AC68" s="48">
        <f>IF(ISNUMBER(+AC67/AC$12),+AC67/AC$12,0)</f>
        <v>0</v>
      </c>
      <c r="AD68" s="366"/>
      <c r="AE68" s="48">
        <f>IF(ISNUMBER(+AE67/AE$12),+AE67/AE$12,0)</f>
        <v>0</v>
      </c>
      <c r="AF68" s="366"/>
      <c r="AG68" s="48">
        <f>IF(ISNUMBER(+AG67/AG$12),+AG67/AG$12,0)</f>
        <v>0</v>
      </c>
      <c r="AH68" s="366"/>
      <c r="AI68" s="48">
        <f>IF(ISNUMBER(+AI67/AI$12),+AI67/AI$12,0)</f>
        <v>0</v>
      </c>
      <c r="AJ68" s="366"/>
      <c r="AK68" s="48">
        <f>IF(ISNUMBER(+AK67/AK$12),+AK67/AK$12,0)</f>
        <v>0</v>
      </c>
      <c r="AL68" s="366"/>
      <c r="AM68" s="48">
        <f>IF(ISNUMBER(+AM67/AM$12),+AM67/AM$12,0)</f>
        <v>0</v>
      </c>
      <c r="AN68" s="366"/>
      <c r="AO68" s="48">
        <f>IF(ISNUMBER(+AO67/AO$12),+AO67/AO$12,0)</f>
        <v>0</v>
      </c>
      <c r="AP68" s="373"/>
    </row>
    <row r="69" spans="2:42" ht="12.75" customHeight="1" collapsed="1" x14ac:dyDescent="0.2">
      <c r="B69" s="447"/>
      <c r="C69" s="448" t="s">
        <v>100</v>
      </c>
      <c r="D69" s="426"/>
      <c r="E69" s="425"/>
      <c r="F69" s="425"/>
      <c r="G69" s="427"/>
      <c r="H69" s="464">
        <f>H71+H73+H75-H77</f>
        <v>0</v>
      </c>
      <c r="I69" s="464">
        <f>I71+I73+I75-I77</f>
        <v>0</v>
      </c>
      <c r="J69" s="364">
        <f t="shared" si="0"/>
        <v>0</v>
      </c>
      <c r="K69" s="464">
        <f>K71+K73+K75-K77</f>
        <v>0</v>
      </c>
      <c r="L69" s="364">
        <f t="shared" si="1"/>
        <v>0</v>
      </c>
      <c r="M69" s="464">
        <f>M71+M73+M75-M77</f>
        <v>0</v>
      </c>
      <c r="N69" s="364">
        <f t="shared" si="1"/>
        <v>0</v>
      </c>
      <c r="O69" s="464">
        <f>O71+O73+O75-O77</f>
        <v>0</v>
      </c>
      <c r="P69" s="364">
        <f t="shared" si="1"/>
        <v>0</v>
      </c>
      <c r="Q69" s="464">
        <f>Q71+Q73+Q75-Q77</f>
        <v>0</v>
      </c>
      <c r="R69" s="364">
        <f t="shared" si="1"/>
        <v>0</v>
      </c>
      <c r="S69" s="464">
        <f>S71+S73+S75-S77</f>
        <v>0</v>
      </c>
      <c r="T69" s="364">
        <f t="shared" si="1"/>
        <v>0</v>
      </c>
      <c r="U69" s="464">
        <f>U71+U73+U75-U77</f>
        <v>0</v>
      </c>
      <c r="V69" s="364">
        <f t="shared" si="1"/>
        <v>0</v>
      </c>
      <c r="W69" s="464">
        <f>W71+W73+W75-W77</f>
        <v>0</v>
      </c>
      <c r="X69" s="364">
        <f t="shared" ref="X69" si="282">IF(ISNUMBER(+W69/U69-1),+W69/U69-1,0)</f>
        <v>0</v>
      </c>
      <c r="Y69" s="464">
        <f>Y71+Y73+Y75-Y77</f>
        <v>0</v>
      </c>
      <c r="Z69" s="364">
        <f t="shared" ref="Z69" si="283">IF(ISNUMBER(+Y69/W69-1),+Y69/W69-1,0)</f>
        <v>0</v>
      </c>
      <c r="AA69" s="464">
        <f>AA71+AA73+AA75-AA77</f>
        <v>0</v>
      </c>
      <c r="AB69" s="364">
        <f t="shared" ref="AB69" si="284">IF(ISNUMBER(+AA69/Y69-1),+AA69/Y69-1,0)</f>
        <v>0</v>
      </c>
      <c r="AC69" s="464">
        <f>AC71+AC73+AC75-AC77</f>
        <v>0</v>
      </c>
      <c r="AD69" s="364">
        <f t="shared" ref="AD69" si="285">IF(ISNUMBER(+AC69/AA69-1),+AC69/AA69-1,0)</f>
        <v>0</v>
      </c>
      <c r="AE69" s="464">
        <f>AE71+AE73+AE75-AE77</f>
        <v>0</v>
      </c>
      <c r="AF69" s="364">
        <f t="shared" ref="AF69" si="286">IF(ISNUMBER(+AE69/AC69-1),+AE69/AC69-1,0)</f>
        <v>0</v>
      </c>
      <c r="AG69" s="464">
        <f>AG71+AG73+AG75-AG77</f>
        <v>0</v>
      </c>
      <c r="AH69" s="364">
        <f t="shared" ref="AH69" si="287">IF(ISNUMBER(+AG69/AE69-1),+AG69/AE69-1,0)</f>
        <v>0</v>
      </c>
      <c r="AI69" s="464">
        <f>AI71+AI73+AI75-AI77</f>
        <v>0</v>
      </c>
      <c r="AJ69" s="364">
        <f t="shared" ref="AJ69" si="288">IF(ISNUMBER(+AI69/AG69-1),+AI69/AG69-1,0)</f>
        <v>0</v>
      </c>
      <c r="AK69" s="464">
        <f>AK71+AK73+AK75-AK77</f>
        <v>0</v>
      </c>
      <c r="AL69" s="364">
        <f t="shared" ref="AL69" si="289">IF(ISNUMBER(+AK69/AI69-1),+AK69/AI69-1,0)</f>
        <v>0</v>
      </c>
      <c r="AM69" s="464">
        <f>AM71+AM73+AM75-AM77</f>
        <v>0</v>
      </c>
      <c r="AN69" s="364">
        <f t="shared" ref="AN69" si="290">IF(ISNUMBER(+AM69/AK69-1),+AM69/AK69-1,0)</f>
        <v>0</v>
      </c>
      <c r="AO69" s="464">
        <f>AO71+AO73+AO75-AO77</f>
        <v>0</v>
      </c>
      <c r="AP69" s="371">
        <f t="shared" ref="AP69" si="291">IF(ISNUMBER(+AO69/AM69-1),+AO69/AM69-1,0)</f>
        <v>0</v>
      </c>
    </row>
    <row r="70" spans="2:42" s="54" customFormat="1" ht="11.25" hidden="1" outlineLevel="1" x14ac:dyDescent="0.2">
      <c r="B70" s="382"/>
      <c r="C70" s="383"/>
      <c r="D70" s="384" t="s">
        <v>141</v>
      </c>
      <c r="E70" s="383"/>
      <c r="F70" s="383"/>
      <c r="G70" s="385"/>
      <c r="H70" s="191">
        <f>IF(ISNUMBER(+H69/H$12),+H69/H$12,0)</f>
        <v>0</v>
      </c>
      <c r="I70" s="192">
        <f>IF(ISNUMBER(+I69/I$12),+I69/I$12,0)</f>
        <v>0</v>
      </c>
      <c r="J70" s="364"/>
      <c r="K70" s="192">
        <f>IF(ISNUMBER(+K69/K$12),+K69/K$12,0)</f>
        <v>0</v>
      </c>
      <c r="L70" s="364"/>
      <c r="M70" s="192">
        <f>IF(ISNUMBER(+M69/M$12),+M69/M$12,0)</f>
        <v>0</v>
      </c>
      <c r="N70" s="364"/>
      <c r="O70" s="192">
        <f>IF(ISNUMBER(+O69/O$12),+O69/O$12,0)</f>
        <v>0</v>
      </c>
      <c r="P70" s="364"/>
      <c r="Q70" s="192">
        <f>IF(ISNUMBER(+Q69/Q$12),+Q69/Q$12,0)</f>
        <v>0</v>
      </c>
      <c r="R70" s="364"/>
      <c r="S70" s="192">
        <f>IF(ISNUMBER(+S69/S$12),+S69/S$12,0)</f>
        <v>0</v>
      </c>
      <c r="T70" s="364"/>
      <c r="U70" s="192">
        <f>IF(ISNUMBER(+U69/U$12),+U69/U$12,0)</f>
        <v>0</v>
      </c>
      <c r="V70" s="364"/>
      <c r="W70" s="192">
        <f>IF(ISNUMBER(+W69/W$12),+W69/W$12,0)</f>
        <v>0</v>
      </c>
      <c r="X70" s="364"/>
      <c r="Y70" s="192">
        <f>IF(ISNUMBER(+Y69/Y$12),+Y69/Y$12,0)</f>
        <v>0</v>
      </c>
      <c r="Z70" s="364"/>
      <c r="AA70" s="192">
        <f>IF(ISNUMBER(+AA69/AA$12),+AA69/AA$12,0)</f>
        <v>0</v>
      </c>
      <c r="AB70" s="364"/>
      <c r="AC70" s="192">
        <f>IF(ISNUMBER(+AC69/AC$12),+AC69/AC$12,0)</f>
        <v>0</v>
      </c>
      <c r="AD70" s="364"/>
      <c r="AE70" s="192">
        <f>IF(ISNUMBER(+AE69/AE$12),+AE69/AE$12,0)</f>
        <v>0</v>
      </c>
      <c r="AF70" s="364"/>
      <c r="AG70" s="192">
        <f>IF(ISNUMBER(+AG69/AG$12),+AG69/AG$12,0)</f>
        <v>0</v>
      </c>
      <c r="AH70" s="364"/>
      <c r="AI70" s="192">
        <f>IF(ISNUMBER(+AI69/AI$12),+AI69/AI$12,0)</f>
        <v>0</v>
      </c>
      <c r="AJ70" s="364"/>
      <c r="AK70" s="192">
        <f>IF(ISNUMBER(+AK69/AK$12),+AK69/AK$12,0)</f>
        <v>0</v>
      </c>
      <c r="AL70" s="364"/>
      <c r="AM70" s="192">
        <f>IF(ISNUMBER(+AM69/AM$12),+AM69/AM$12,0)</f>
        <v>0</v>
      </c>
      <c r="AN70" s="364"/>
      <c r="AO70" s="192">
        <f>IF(ISNUMBER(+AO69/AO$12),+AO69/AO$12,0)</f>
        <v>0</v>
      </c>
      <c r="AP70" s="371"/>
    </row>
    <row r="71" spans="2:42" s="307" customFormat="1" ht="12.75" customHeight="1" collapsed="1" x14ac:dyDescent="0.2">
      <c r="B71" s="402"/>
      <c r="C71" s="405"/>
      <c r="D71" s="403" t="s">
        <v>60</v>
      </c>
      <c r="E71" s="408"/>
      <c r="F71" s="408"/>
      <c r="G71" s="409"/>
      <c r="H71" s="40"/>
      <c r="I71" s="40"/>
      <c r="J71" s="365">
        <f t="shared" si="0"/>
        <v>0</v>
      </c>
      <c r="K71" s="40"/>
      <c r="L71" s="365">
        <f t="shared" si="1"/>
        <v>0</v>
      </c>
      <c r="M71" s="40"/>
      <c r="N71" s="365">
        <f t="shared" si="1"/>
        <v>0</v>
      </c>
      <c r="O71" s="40"/>
      <c r="P71" s="365">
        <f t="shared" si="1"/>
        <v>0</v>
      </c>
      <c r="Q71" s="40"/>
      <c r="R71" s="365">
        <f t="shared" si="1"/>
        <v>0</v>
      </c>
      <c r="S71" s="40"/>
      <c r="T71" s="365">
        <f t="shared" si="1"/>
        <v>0</v>
      </c>
      <c r="U71" s="40"/>
      <c r="V71" s="365">
        <f t="shared" si="1"/>
        <v>0</v>
      </c>
      <c r="W71" s="40"/>
      <c r="X71" s="365">
        <f t="shared" ref="X71" si="292">IF(ISNUMBER(+W71/U71-1),+W71/U71-1,0)</f>
        <v>0</v>
      </c>
      <c r="Y71" s="40"/>
      <c r="Z71" s="365">
        <f t="shared" ref="Z71" si="293">IF(ISNUMBER(+Y71/W71-1),+Y71/W71-1,0)</f>
        <v>0</v>
      </c>
      <c r="AA71" s="40"/>
      <c r="AB71" s="365">
        <f t="shared" ref="AB71" si="294">IF(ISNUMBER(+AA71/Y71-1),+AA71/Y71-1,0)</f>
        <v>0</v>
      </c>
      <c r="AC71" s="40"/>
      <c r="AD71" s="365">
        <f t="shared" ref="AD71" si="295">IF(ISNUMBER(+AC71/AA71-1),+AC71/AA71-1,0)</f>
        <v>0</v>
      </c>
      <c r="AE71" s="40"/>
      <c r="AF71" s="365">
        <f t="shared" ref="AF71" si="296">IF(ISNUMBER(+AE71/AC71-1),+AE71/AC71-1,0)</f>
        <v>0</v>
      </c>
      <c r="AG71" s="40"/>
      <c r="AH71" s="365">
        <f t="shared" ref="AH71" si="297">IF(ISNUMBER(+AG71/AE71-1),+AG71/AE71-1,0)</f>
        <v>0</v>
      </c>
      <c r="AI71" s="40"/>
      <c r="AJ71" s="365">
        <f t="shared" ref="AJ71" si="298">IF(ISNUMBER(+AI71/AG71-1),+AI71/AG71-1,0)</f>
        <v>0</v>
      </c>
      <c r="AK71" s="40"/>
      <c r="AL71" s="365">
        <f t="shared" ref="AL71" si="299">IF(ISNUMBER(+AK71/AI71-1),+AK71/AI71-1,0)</f>
        <v>0</v>
      </c>
      <c r="AM71" s="40"/>
      <c r="AN71" s="365">
        <f t="shared" ref="AN71" si="300">IF(ISNUMBER(+AM71/AK71-1),+AM71/AK71-1,0)</f>
        <v>0</v>
      </c>
      <c r="AO71" s="40"/>
      <c r="AP71" s="372">
        <f t="shared" ref="AP71" si="301">IF(ISNUMBER(+AO71/AM71-1),+AO71/AM71-1,0)</f>
        <v>0</v>
      </c>
    </row>
    <row r="72" spans="2:42" s="54" customFormat="1" ht="11.25" hidden="1" outlineLevel="1" x14ac:dyDescent="0.2">
      <c r="B72" s="391"/>
      <c r="C72" s="392"/>
      <c r="D72" s="393" t="s">
        <v>141</v>
      </c>
      <c r="E72" s="392"/>
      <c r="F72" s="392"/>
      <c r="G72" s="394"/>
      <c r="H72" s="47">
        <f>IF(ISNUMBER(+H71/H$12),+H71/H$12,0)</f>
        <v>0</v>
      </c>
      <c r="I72" s="48">
        <f>IF(ISNUMBER(+I71/I$12),+I71/I$12,0)</f>
        <v>0</v>
      </c>
      <c r="J72" s="366"/>
      <c r="K72" s="48">
        <f>IF(ISNUMBER(+K71/K$12),+K71/K$12,0)</f>
        <v>0</v>
      </c>
      <c r="L72" s="366"/>
      <c r="M72" s="48">
        <f>IF(ISNUMBER(+M71/M$12),+M71/M$12,0)</f>
        <v>0</v>
      </c>
      <c r="N72" s="366"/>
      <c r="O72" s="48">
        <f>IF(ISNUMBER(+O71/O$12),+O71/O$12,0)</f>
        <v>0</v>
      </c>
      <c r="P72" s="366"/>
      <c r="Q72" s="48">
        <f>IF(ISNUMBER(+Q71/Q$12),+Q71/Q$12,0)</f>
        <v>0</v>
      </c>
      <c r="R72" s="366"/>
      <c r="S72" s="48">
        <f>IF(ISNUMBER(+S71/S$12),+S71/S$12,0)</f>
        <v>0</v>
      </c>
      <c r="T72" s="366"/>
      <c r="U72" s="48">
        <f>IF(ISNUMBER(+U71/U$12),+U71/U$12,0)</f>
        <v>0</v>
      </c>
      <c r="V72" s="366"/>
      <c r="W72" s="48">
        <f>IF(ISNUMBER(+W71/W$12),+W71/W$12,0)</f>
        <v>0</v>
      </c>
      <c r="X72" s="366"/>
      <c r="Y72" s="48">
        <f>IF(ISNUMBER(+Y71/Y$12),+Y71/Y$12,0)</f>
        <v>0</v>
      </c>
      <c r="Z72" s="366"/>
      <c r="AA72" s="48">
        <f>IF(ISNUMBER(+AA71/AA$12),+AA71/AA$12,0)</f>
        <v>0</v>
      </c>
      <c r="AB72" s="366"/>
      <c r="AC72" s="48">
        <f>IF(ISNUMBER(+AC71/AC$12),+AC71/AC$12,0)</f>
        <v>0</v>
      </c>
      <c r="AD72" s="366"/>
      <c r="AE72" s="48">
        <f>IF(ISNUMBER(+AE71/AE$12),+AE71/AE$12,0)</f>
        <v>0</v>
      </c>
      <c r="AF72" s="366"/>
      <c r="AG72" s="48">
        <f>IF(ISNUMBER(+AG71/AG$12),+AG71/AG$12,0)</f>
        <v>0</v>
      </c>
      <c r="AH72" s="366"/>
      <c r="AI72" s="48">
        <f>IF(ISNUMBER(+AI71/AI$12),+AI71/AI$12,0)</f>
        <v>0</v>
      </c>
      <c r="AJ72" s="366"/>
      <c r="AK72" s="48">
        <f>IF(ISNUMBER(+AK71/AK$12),+AK71/AK$12,0)</f>
        <v>0</v>
      </c>
      <c r="AL72" s="366"/>
      <c r="AM72" s="48">
        <f>IF(ISNUMBER(+AM71/AM$12),+AM71/AM$12,0)</f>
        <v>0</v>
      </c>
      <c r="AN72" s="366"/>
      <c r="AO72" s="48">
        <f>IF(ISNUMBER(+AO71/AO$12),+AO71/AO$12,0)</f>
        <v>0</v>
      </c>
      <c r="AP72" s="373"/>
    </row>
    <row r="73" spans="2:42" s="307" customFormat="1" ht="12.75" customHeight="1" collapsed="1" x14ac:dyDescent="0.2">
      <c r="B73" s="395"/>
      <c r="C73" s="406"/>
      <c r="D73" s="388" t="s">
        <v>71</v>
      </c>
      <c r="E73" s="410"/>
      <c r="F73" s="410"/>
      <c r="G73" s="411"/>
      <c r="H73" s="49"/>
      <c r="I73" s="49"/>
      <c r="J73" s="367">
        <f t="shared" si="0"/>
        <v>0</v>
      </c>
      <c r="K73" s="49"/>
      <c r="L73" s="367">
        <f t="shared" si="1"/>
        <v>0</v>
      </c>
      <c r="M73" s="49"/>
      <c r="N73" s="367">
        <f t="shared" si="1"/>
        <v>0</v>
      </c>
      <c r="O73" s="49"/>
      <c r="P73" s="367">
        <f t="shared" si="1"/>
        <v>0</v>
      </c>
      <c r="Q73" s="49"/>
      <c r="R73" s="367">
        <f t="shared" si="1"/>
        <v>0</v>
      </c>
      <c r="S73" s="49"/>
      <c r="T73" s="367">
        <f t="shared" si="1"/>
        <v>0</v>
      </c>
      <c r="U73" s="49"/>
      <c r="V73" s="367">
        <f t="shared" si="1"/>
        <v>0</v>
      </c>
      <c r="W73" s="49"/>
      <c r="X73" s="367">
        <f t="shared" ref="X73" si="302">IF(ISNUMBER(+W73/U73-1),+W73/U73-1,0)</f>
        <v>0</v>
      </c>
      <c r="Y73" s="49"/>
      <c r="Z73" s="367">
        <f t="shared" ref="Z73" si="303">IF(ISNUMBER(+Y73/W73-1),+Y73/W73-1,0)</f>
        <v>0</v>
      </c>
      <c r="AA73" s="49"/>
      <c r="AB73" s="367">
        <f t="shared" ref="AB73" si="304">IF(ISNUMBER(+AA73/Y73-1),+AA73/Y73-1,0)</f>
        <v>0</v>
      </c>
      <c r="AC73" s="49"/>
      <c r="AD73" s="367">
        <f t="shared" ref="AD73" si="305">IF(ISNUMBER(+AC73/AA73-1),+AC73/AA73-1,0)</f>
        <v>0</v>
      </c>
      <c r="AE73" s="49"/>
      <c r="AF73" s="367">
        <f t="shared" ref="AF73" si="306">IF(ISNUMBER(+AE73/AC73-1),+AE73/AC73-1,0)</f>
        <v>0</v>
      </c>
      <c r="AG73" s="49"/>
      <c r="AH73" s="367">
        <f t="shared" ref="AH73" si="307">IF(ISNUMBER(+AG73/AE73-1),+AG73/AE73-1,0)</f>
        <v>0</v>
      </c>
      <c r="AI73" s="49"/>
      <c r="AJ73" s="367">
        <f t="shared" ref="AJ73" si="308">IF(ISNUMBER(+AI73/AG73-1),+AI73/AG73-1,0)</f>
        <v>0</v>
      </c>
      <c r="AK73" s="49"/>
      <c r="AL73" s="367">
        <f t="shared" ref="AL73" si="309">IF(ISNUMBER(+AK73/AI73-1),+AK73/AI73-1,0)</f>
        <v>0</v>
      </c>
      <c r="AM73" s="49"/>
      <c r="AN73" s="367">
        <f t="shared" ref="AN73" si="310">IF(ISNUMBER(+AM73/AK73-1),+AM73/AK73-1,0)</f>
        <v>0</v>
      </c>
      <c r="AO73" s="49"/>
      <c r="AP73" s="374">
        <f t="shared" ref="AP73" si="311">IF(ISNUMBER(+AO73/AM73-1),+AO73/AM73-1,0)</f>
        <v>0</v>
      </c>
    </row>
    <row r="74" spans="2:42" s="54" customFormat="1" ht="11.25" hidden="1" outlineLevel="1" x14ac:dyDescent="0.2">
      <c r="B74" s="391"/>
      <c r="C74" s="392"/>
      <c r="D74" s="393" t="s">
        <v>141</v>
      </c>
      <c r="E74" s="392"/>
      <c r="F74" s="392"/>
      <c r="G74" s="394"/>
      <c r="H74" s="47">
        <f>IF(ISNUMBER(+H73/H$12),+H73/H$12,0)</f>
        <v>0</v>
      </c>
      <c r="I74" s="48">
        <f>IF(ISNUMBER(+I73/I$12),+I73/I$12,0)</f>
        <v>0</v>
      </c>
      <c r="J74" s="366"/>
      <c r="K74" s="48">
        <f>IF(ISNUMBER(+K73/K$12),+K73/K$12,0)</f>
        <v>0</v>
      </c>
      <c r="L74" s="366"/>
      <c r="M74" s="48">
        <f>IF(ISNUMBER(+M73/M$12),+M73/M$12,0)</f>
        <v>0</v>
      </c>
      <c r="N74" s="366"/>
      <c r="O74" s="48">
        <f>IF(ISNUMBER(+O73/O$12),+O73/O$12,0)</f>
        <v>0</v>
      </c>
      <c r="P74" s="366"/>
      <c r="Q74" s="48">
        <f>IF(ISNUMBER(+Q73/Q$12),+Q73/Q$12,0)</f>
        <v>0</v>
      </c>
      <c r="R74" s="366"/>
      <c r="S74" s="48">
        <f>IF(ISNUMBER(+S73/S$12),+S73/S$12,0)</f>
        <v>0</v>
      </c>
      <c r="T74" s="366"/>
      <c r="U74" s="48">
        <f>IF(ISNUMBER(+U73/U$12),+U73/U$12,0)</f>
        <v>0</v>
      </c>
      <c r="V74" s="366"/>
      <c r="W74" s="48">
        <f>IF(ISNUMBER(+W73/W$12),+W73/W$12,0)</f>
        <v>0</v>
      </c>
      <c r="X74" s="366"/>
      <c r="Y74" s="48">
        <f>IF(ISNUMBER(+Y73/Y$12),+Y73/Y$12,0)</f>
        <v>0</v>
      </c>
      <c r="Z74" s="366"/>
      <c r="AA74" s="48">
        <f>IF(ISNUMBER(+AA73/AA$12),+AA73/AA$12,0)</f>
        <v>0</v>
      </c>
      <c r="AB74" s="366"/>
      <c r="AC74" s="48">
        <f>IF(ISNUMBER(+AC73/AC$12),+AC73/AC$12,0)</f>
        <v>0</v>
      </c>
      <c r="AD74" s="366"/>
      <c r="AE74" s="48">
        <f>IF(ISNUMBER(+AE73/AE$12),+AE73/AE$12,0)</f>
        <v>0</v>
      </c>
      <c r="AF74" s="366"/>
      <c r="AG74" s="48">
        <f>IF(ISNUMBER(+AG73/AG$12),+AG73/AG$12,0)</f>
        <v>0</v>
      </c>
      <c r="AH74" s="366"/>
      <c r="AI74" s="48">
        <f>IF(ISNUMBER(+AI73/AI$12),+AI73/AI$12,0)</f>
        <v>0</v>
      </c>
      <c r="AJ74" s="366"/>
      <c r="AK74" s="48">
        <f>IF(ISNUMBER(+AK73/AK$12),+AK73/AK$12,0)</f>
        <v>0</v>
      </c>
      <c r="AL74" s="366"/>
      <c r="AM74" s="48">
        <f>IF(ISNUMBER(+AM73/AM$12),+AM73/AM$12,0)</f>
        <v>0</v>
      </c>
      <c r="AN74" s="366"/>
      <c r="AO74" s="48">
        <f>IF(ISNUMBER(+AO73/AO$12),+AO73/AO$12,0)</f>
        <v>0</v>
      </c>
      <c r="AP74" s="373"/>
    </row>
    <row r="75" spans="2:42" ht="12.75" customHeight="1" collapsed="1" x14ac:dyDescent="0.2">
      <c r="B75" s="412"/>
      <c r="C75" s="413"/>
      <c r="D75" s="414" t="s">
        <v>225</v>
      </c>
      <c r="E75" s="347"/>
      <c r="F75" s="347"/>
      <c r="G75" s="407"/>
      <c r="H75" s="195">
        <f>H106</f>
        <v>0</v>
      </c>
      <c r="I75" s="195">
        <f>I106</f>
        <v>0</v>
      </c>
      <c r="J75" s="369">
        <f t="shared" si="0"/>
        <v>0</v>
      </c>
      <c r="K75" s="195">
        <f>K106</f>
        <v>0</v>
      </c>
      <c r="L75" s="369">
        <f t="shared" si="1"/>
        <v>0</v>
      </c>
      <c r="M75" s="195">
        <f>M106</f>
        <v>0</v>
      </c>
      <c r="N75" s="369">
        <f t="shared" si="1"/>
        <v>0</v>
      </c>
      <c r="O75" s="195">
        <f>O106</f>
        <v>0</v>
      </c>
      <c r="P75" s="369">
        <f t="shared" si="1"/>
        <v>0</v>
      </c>
      <c r="Q75" s="195">
        <f>Q106</f>
        <v>0</v>
      </c>
      <c r="R75" s="369">
        <f t="shared" si="1"/>
        <v>0</v>
      </c>
      <c r="S75" s="195">
        <f>S106</f>
        <v>0</v>
      </c>
      <c r="T75" s="369">
        <f t="shared" si="1"/>
        <v>0</v>
      </c>
      <c r="U75" s="195">
        <f>U106</f>
        <v>0</v>
      </c>
      <c r="V75" s="369">
        <f t="shared" si="1"/>
        <v>0</v>
      </c>
      <c r="W75" s="195">
        <f>W106</f>
        <v>0</v>
      </c>
      <c r="X75" s="369">
        <f t="shared" ref="X75" si="312">IF(ISNUMBER(+W75/U75-1),+W75/U75-1,0)</f>
        <v>0</v>
      </c>
      <c r="Y75" s="195">
        <f>Y106</f>
        <v>0</v>
      </c>
      <c r="Z75" s="369">
        <f t="shared" ref="Z75" si="313">IF(ISNUMBER(+Y75/W75-1),+Y75/W75-1,0)</f>
        <v>0</v>
      </c>
      <c r="AA75" s="195">
        <f>AA106</f>
        <v>0</v>
      </c>
      <c r="AB75" s="369">
        <f t="shared" ref="AB75" si="314">IF(ISNUMBER(+AA75/Y75-1),+AA75/Y75-1,0)</f>
        <v>0</v>
      </c>
      <c r="AC75" s="195">
        <f>AC106</f>
        <v>0</v>
      </c>
      <c r="AD75" s="369">
        <f t="shared" ref="AD75" si="315">IF(ISNUMBER(+AC75/AA75-1),+AC75/AA75-1,0)</f>
        <v>0</v>
      </c>
      <c r="AE75" s="195">
        <f>AE106</f>
        <v>0</v>
      </c>
      <c r="AF75" s="369">
        <f t="shared" ref="AF75" si="316">IF(ISNUMBER(+AE75/AC75-1),+AE75/AC75-1,0)</f>
        <v>0</v>
      </c>
      <c r="AG75" s="195">
        <f>AG106</f>
        <v>0</v>
      </c>
      <c r="AH75" s="369">
        <f t="shared" ref="AH75" si="317">IF(ISNUMBER(+AG75/AE75-1),+AG75/AE75-1,0)</f>
        <v>0</v>
      </c>
      <c r="AI75" s="195">
        <f>AI106</f>
        <v>0</v>
      </c>
      <c r="AJ75" s="369">
        <f t="shared" ref="AJ75" si="318">IF(ISNUMBER(+AI75/AG75-1),+AI75/AG75-1,0)</f>
        <v>0</v>
      </c>
      <c r="AK75" s="195">
        <f>AK106</f>
        <v>0</v>
      </c>
      <c r="AL75" s="369">
        <f t="shared" ref="AL75" si="319">IF(ISNUMBER(+AK75/AI75-1),+AK75/AI75-1,0)</f>
        <v>0</v>
      </c>
      <c r="AM75" s="195">
        <f>AM106</f>
        <v>0</v>
      </c>
      <c r="AN75" s="369">
        <f t="shared" ref="AN75" si="320">IF(ISNUMBER(+AM75/AK75-1),+AM75/AK75-1,0)</f>
        <v>0</v>
      </c>
      <c r="AO75" s="195">
        <f>AO106</f>
        <v>0</v>
      </c>
      <c r="AP75" s="376">
        <f t="shared" ref="AP75" si="321">IF(ISNUMBER(+AO75/AM75-1),+AO75/AM75-1,0)</f>
        <v>0</v>
      </c>
    </row>
    <row r="76" spans="2:42" s="54" customFormat="1" ht="11.25" hidden="1" outlineLevel="1" x14ac:dyDescent="0.2">
      <c r="B76" s="382"/>
      <c r="C76" s="383"/>
      <c r="D76" s="384" t="s">
        <v>141</v>
      </c>
      <c r="E76" s="383"/>
      <c r="F76" s="383"/>
      <c r="G76" s="385"/>
      <c r="H76" s="191">
        <f>IF(ISNUMBER(+H75/H$12),+H75/H$12,0)</f>
        <v>0</v>
      </c>
      <c r="I76" s="192">
        <f>IF(ISNUMBER(+I75/I$12),+I75/I$12,0)</f>
        <v>0</v>
      </c>
      <c r="J76" s="364"/>
      <c r="K76" s="192">
        <f>IF(ISNUMBER(+K75/K$12),+K75/K$12,0)</f>
        <v>0</v>
      </c>
      <c r="L76" s="364"/>
      <c r="M76" s="192">
        <f>IF(ISNUMBER(+M75/M$12),+M75/M$12,0)</f>
        <v>0</v>
      </c>
      <c r="N76" s="364"/>
      <c r="O76" s="192">
        <f>IF(ISNUMBER(+O75/O$12),+O75/O$12,0)</f>
        <v>0</v>
      </c>
      <c r="P76" s="364"/>
      <c r="Q76" s="192">
        <f>IF(ISNUMBER(+Q75/Q$12),+Q75/Q$12,0)</f>
        <v>0</v>
      </c>
      <c r="R76" s="364"/>
      <c r="S76" s="192">
        <f>IF(ISNUMBER(+S75/S$12),+S75/S$12,0)</f>
        <v>0</v>
      </c>
      <c r="T76" s="364"/>
      <c r="U76" s="192">
        <f>IF(ISNUMBER(+U75/U$12),+U75/U$12,0)</f>
        <v>0</v>
      </c>
      <c r="V76" s="364"/>
      <c r="W76" s="192">
        <f>IF(ISNUMBER(+W75/W$12),+W75/W$12,0)</f>
        <v>0</v>
      </c>
      <c r="X76" s="364"/>
      <c r="Y76" s="192">
        <f>IF(ISNUMBER(+Y75/Y$12),+Y75/Y$12,0)</f>
        <v>0</v>
      </c>
      <c r="Z76" s="364"/>
      <c r="AA76" s="192">
        <f>IF(ISNUMBER(+AA75/AA$12),+AA75/AA$12,0)</f>
        <v>0</v>
      </c>
      <c r="AB76" s="364"/>
      <c r="AC76" s="192">
        <f>IF(ISNUMBER(+AC75/AC$12),+AC75/AC$12,0)</f>
        <v>0</v>
      </c>
      <c r="AD76" s="364"/>
      <c r="AE76" s="192">
        <f>IF(ISNUMBER(+AE75/AE$12),+AE75/AE$12,0)</f>
        <v>0</v>
      </c>
      <c r="AF76" s="364"/>
      <c r="AG76" s="192">
        <f>IF(ISNUMBER(+AG75/AG$12),+AG75/AG$12,0)</f>
        <v>0</v>
      </c>
      <c r="AH76" s="364"/>
      <c r="AI76" s="192">
        <f>IF(ISNUMBER(+AI75/AI$12),+AI75/AI$12,0)</f>
        <v>0</v>
      </c>
      <c r="AJ76" s="364"/>
      <c r="AK76" s="192">
        <f>IF(ISNUMBER(+AK75/AK$12),+AK75/AK$12,0)</f>
        <v>0</v>
      </c>
      <c r="AL76" s="364"/>
      <c r="AM76" s="192">
        <f>IF(ISNUMBER(+AM75/AM$12),+AM75/AM$12,0)</f>
        <v>0</v>
      </c>
      <c r="AN76" s="364"/>
      <c r="AO76" s="192">
        <f>IF(ISNUMBER(+AO75/AO$12),+AO75/AO$12,0)</f>
        <v>0</v>
      </c>
      <c r="AP76" s="371"/>
    </row>
    <row r="77" spans="2:42" ht="12.75" customHeight="1" collapsed="1" x14ac:dyDescent="0.2">
      <c r="B77" s="412"/>
      <c r="C77" s="413"/>
      <c r="D77" s="347" t="s">
        <v>61</v>
      </c>
      <c r="E77" s="347"/>
      <c r="F77" s="347"/>
      <c r="G77" s="407"/>
      <c r="H77" s="195">
        <f>H114</f>
        <v>0</v>
      </c>
      <c r="I77" s="195">
        <f>I114</f>
        <v>0</v>
      </c>
      <c r="J77" s="369">
        <f t="shared" si="0"/>
        <v>0</v>
      </c>
      <c r="K77" s="195">
        <f>K114</f>
        <v>0</v>
      </c>
      <c r="L77" s="369">
        <f t="shared" si="1"/>
        <v>0</v>
      </c>
      <c r="M77" s="195">
        <f>M114</f>
        <v>0</v>
      </c>
      <c r="N77" s="369">
        <f t="shared" si="1"/>
        <v>0</v>
      </c>
      <c r="O77" s="195">
        <f>O114</f>
        <v>0</v>
      </c>
      <c r="P77" s="369">
        <f t="shared" si="1"/>
        <v>0</v>
      </c>
      <c r="Q77" s="195">
        <f>Q114</f>
        <v>0</v>
      </c>
      <c r="R77" s="369">
        <f t="shared" si="1"/>
        <v>0</v>
      </c>
      <c r="S77" s="195">
        <f>S114</f>
        <v>0</v>
      </c>
      <c r="T77" s="369">
        <f t="shared" si="1"/>
        <v>0</v>
      </c>
      <c r="U77" s="195">
        <f>U114</f>
        <v>0</v>
      </c>
      <c r="V77" s="369">
        <f t="shared" si="1"/>
        <v>0</v>
      </c>
      <c r="W77" s="195">
        <f>W114</f>
        <v>0</v>
      </c>
      <c r="X77" s="369">
        <f t="shared" ref="X77" si="322">IF(ISNUMBER(+W77/U77-1),+W77/U77-1,0)</f>
        <v>0</v>
      </c>
      <c r="Y77" s="195">
        <f>Y114</f>
        <v>0</v>
      </c>
      <c r="Z77" s="369">
        <f t="shared" ref="Z77" si="323">IF(ISNUMBER(+Y77/W77-1),+Y77/W77-1,0)</f>
        <v>0</v>
      </c>
      <c r="AA77" s="195">
        <f>AA114</f>
        <v>0</v>
      </c>
      <c r="AB77" s="369">
        <f t="shared" ref="AB77" si="324">IF(ISNUMBER(+AA77/Y77-1),+AA77/Y77-1,0)</f>
        <v>0</v>
      </c>
      <c r="AC77" s="195">
        <f>AC114</f>
        <v>0</v>
      </c>
      <c r="AD77" s="369">
        <f t="shared" ref="AD77" si="325">IF(ISNUMBER(+AC77/AA77-1),+AC77/AA77-1,0)</f>
        <v>0</v>
      </c>
      <c r="AE77" s="195">
        <f>AE114</f>
        <v>0</v>
      </c>
      <c r="AF77" s="369">
        <f t="shared" ref="AF77" si="326">IF(ISNUMBER(+AE77/AC77-1),+AE77/AC77-1,0)</f>
        <v>0</v>
      </c>
      <c r="AG77" s="195">
        <f>AG114</f>
        <v>0</v>
      </c>
      <c r="AH77" s="369">
        <f t="shared" ref="AH77" si="327">IF(ISNUMBER(+AG77/AE77-1),+AG77/AE77-1,0)</f>
        <v>0</v>
      </c>
      <c r="AI77" s="195">
        <f>AI114</f>
        <v>0</v>
      </c>
      <c r="AJ77" s="369">
        <f t="shared" ref="AJ77" si="328">IF(ISNUMBER(+AI77/AG77-1),+AI77/AG77-1,0)</f>
        <v>0</v>
      </c>
      <c r="AK77" s="195">
        <f>AK114</f>
        <v>0</v>
      </c>
      <c r="AL77" s="369">
        <f t="shared" ref="AL77" si="329">IF(ISNUMBER(+AK77/AI77-1),+AK77/AI77-1,0)</f>
        <v>0</v>
      </c>
      <c r="AM77" s="195">
        <f>AM114</f>
        <v>0</v>
      </c>
      <c r="AN77" s="369">
        <f t="shared" ref="AN77" si="330">IF(ISNUMBER(+AM77/AK77-1),+AM77/AK77-1,0)</f>
        <v>0</v>
      </c>
      <c r="AO77" s="195">
        <f>AO114</f>
        <v>0</v>
      </c>
      <c r="AP77" s="376">
        <f t="shared" ref="AP77" si="331">IF(ISNUMBER(+AO77/AM77-1),+AO77/AM77-1,0)</f>
        <v>0</v>
      </c>
    </row>
    <row r="78" spans="2:42" s="54" customFormat="1" ht="11.25" hidden="1" outlineLevel="1" x14ac:dyDescent="0.2">
      <c r="B78" s="382"/>
      <c r="C78" s="383"/>
      <c r="D78" s="384" t="s">
        <v>141</v>
      </c>
      <c r="E78" s="383"/>
      <c r="F78" s="383"/>
      <c r="G78" s="385"/>
      <c r="H78" s="191">
        <f>IF(ISNUMBER(+H77/H$12),+H77/H$12,0)</f>
        <v>0</v>
      </c>
      <c r="I78" s="192">
        <f>IF(ISNUMBER(+I77/I$12),+I77/I$12,0)</f>
        <v>0</v>
      </c>
      <c r="J78" s="364"/>
      <c r="K78" s="192">
        <f>IF(ISNUMBER(+K77/K$12),+K77/K$12,0)</f>
        <v>0</v>
      </c>
      <c r="L78" s="364"/>
      <c r="M78" s="192">
        <f>IF(ISNUMBER(+M77/M$12),+M77/M$12,0)</f>
        <v>0</v>
      </c>
      <c r="N78" s="364"/>
      <c r="O78" s="192">
        <f>IF(ISNUMBER(+O77/O$12),+O77/O$12,0)</f>
        <v>0</v>
      </c>
      <c r="P78" s="364"/>
      <c r="Q78" s="192">
        <f>IF(ISNUMBER(+Q77/Q$12),+Q77/Q$12,0)</f>
        <v>0</v>
      </c>
      <c r="R78" s="364"/>
      <c r="S78" s="192">
        <f>IF(ISNUMBER(+S77/S$12),+S77/S$12,0)</f>
        <v>0</v>
      </c>
      <c r="T78" s="364"/>
      <c r="U78" s="192">
        <f>IF(ISNUMBER(+U77/U$12),+U77/U$12,0)</f>
        <v>0</v>
      </c>
      <c r="V78" s="364"/>
      <c r="W78" s="192">
        <f>IF(ISNUMBER(+W77/W$12),+W77/W$12,0)</f>
        <v>0</v>
      </c>
      <c r="X78" s="364"/>
      <c r="Y78" s="192">
        <f>IF(ISNUMBER(+Y77/Y$12),+Y77/Y$12,0)</f>
        <v>0</v>
      </c>
      <c r="Z78" s="364"/>
      <c r="AA78" s="192">
        <f>IF(ISNUMBER(+AA77/AA$12),+AA77/AA$12,0)</f>
        <v>0</v>
      </c>
      <c r="AB78" s="364"/>
      <c r="AC78" s="192">
        <f>IF(ISNUMBER(+AC77/AC$12),+AC77/AC$12,0)</f>
        <v>0</v>
      </c>
      <c r="AD78" s="364"/>
      <c r="AE78" s="192">
        <f>IF(ISNUMBER(+AE77/AE$12),+AE77/AE$12,0)</f>
        <v>0</v>
      </c>
      <c r="AF78" s="364"/>
      <c r="AG78" s="192">
        <f>IF(ISNUMBER(+AG77/AG$12),+AG77/AG$12,0)</f>
        <v>0</v>
      </c>
      <c r="AH78" s="364"/>
      <c r="AI78" s="192">
        <f>IF(ISNUMBER(+AI77/AI$12),+AI77/AI$12,0)</f>
        <v>0</v>
      </c>
      <c r="AJ78" s="364"/>
      <c r="AK78" s="192">
        <f>IF(ISNUMBER(+AK77/AK$12),+AK77/AK$12,0)</f>
        <v>0</v>
      </c>
      <c r="AL78" s="364"/>
      <c r="AM78" s="192">
        <f>IF(ISNUMBER(+AM77/AM$12),+AM77/AM$12,0)</f>
        <v>0</v>
      </c>
      <c r="AN78" s="364"/>
      <c r="AO78" s="192">
        <f>IF(ISNUMBER(+AO77/AO$12),+AO77/AO$12,0)</f>
        <v>0</v>
      </c>
      <c r="AP78" s="371"/>
    </row>
    <row r="79" spans="2:42" s="109" customFormat="1" ht="15.75" customHeight="1" collapsed="1" x14ac:dyDescent="0.25">
      <c r="B79" s="440" t="s">
        <v>68</v>
      </c>
      <c r="C79" s="472"/>
      <c r="D79" s="473"/>
      <c r="E79" s="443"/>
      <c r="F79" s="443"/>
      <c r="G79" s="444"/>
      <c r="H79" s="257">
        <f>H53+H55-H57+H63+H65+H67+H69</f>
        <v>0</v>
      </c>
      <c r="I79" s="257">
        <f>I53+I55-I57+I63+I65+I67+I69</f>
        <v>0</v>
      </c>
      <c r="J79" s="445">
        <f t="shared" si="0"/>
        <v>0</v>
      </c>
      <c r="K79" s="257">
        <f>K53+K55-K57+K63+K65+K67+K69</f>
        <v>0</v>
      </c>
      <c r="L79" s="445">
        <f t="shared" si="1"/>
        <v>0</v>
      </c>
      <c r="M79" s="257">
        <f>M53+M55-M57+M63+M65+M67+M69</f>
        <v>0</v>
      </c>
      <c r="N79" s="445">
        <f t="shared" si="1"/>
        <v>0</v>
      </c>
      <c r="O79" s="257">
        <f>O53+O55-O57+O63+O65+O67+O69</f>
        <v>0</v>
      </c>
      <c r="P79" s="445">
        <f t="shared" si="1"/>
        <v>0</v>
      </c>
      <c r="Q79" s="257">
        <f>Q53+Q55-Q57+Q63+Q65+Q67+Q69</f>
        <v>0</v>
      </c>
      <c r="R79" s="445">
        <f t="shared" si="1"/>
        <v>0</v>
      </c>
      <c r="S79" s="257">
        <f>S53+S55-S57+S63+S65+S67+S69</f>
        <v>0</v>
      </c>
      <c r="T79" s="445">
        <f t="shared" si="1"/>
        <v>0</v>
      </c>
      <c r="U79" s="257">
        <f>U53+U55-U57+U63+U65+U67+U69</f>
        <v>0</v>
      </c>
      <c r="V79" s="445">
        <f t="shared" si="1"/>
        <v>0</v>
      </c>
      <c r="W79" s="257">
        <f>W53+W55-W57+W63+W65+W67+W69</f>
        <v>0</v>
      </c>
      <c r="X79" s="445">
        <f t="shared" ref="X79" si="332">IF(ISNUMBER(+W79/U79-1),+W79/U79-1,0)</f>
        <v>0</v>
      </c>
      <c r="Y79" s="257">
        <f>Y53+Y55-Y57+Y63+Y65+Y67+Y69</f>
        <v>0</v>
      </c>
      <c r="Z79" s="445">
        <f t="shared" ref="Z79" si="333">IF(ISNUMBER(+Y79/W79-1),+Y79/W79-1,0)</f>
        <v>0</v>
      </c>
      <c r="AA79" s="257">
        <f>AA53+AA55-AA57+AA63+AA65+AA67+AA69</f>
        <v>0</v>
      </c>
      <c r="AB79" s="445">
        <f t="shared" ref="AB79" si="334">IF(ISNUMBER(+AA79/Y79-1),+AA79/Y79-1,0)</f>
        <v>0</v>
      </c>
      <c r="AC79" s="257">
        <f>AC53+AC55-AC57+AC63+AC65+AC67+AC69</f>
        <v>0</v>
      </c>
      <c r="AD79" s="445">
        <f t="shared" ref="AD79" si="335">IF(ISNUMBER(+AC79/AA79-1),+AC79/AA79-1,0)</f>
        <v>0</v>
      </c>
      <c r="AE79" s="257">
        <f>AE53+AE55-AE57+AE63+AE65+AE67+AE69</f>
        <v>0</v>
      </c>
      <c r="AF79" s="445">
        <f t="shared" ref="AF79" si="336">IF(ISNUMBER(+AE79/AC79-1),+AE79/AC79-1,0)</f>
        <v>0</v>
      </c>
      <c r="AG79" s="257">
        <f>AG53+AG55-AG57+AG63+AG65+AG67+AG69</f>
        <v>0</v>
      </c>
      <c r="AH79" s="445">
        <f t="shared" ref="AH79" si="337">IF(ISNUMBER(+AG79/AE79-1),+AG79/AE79-1,0)</f>
        <v>0</v>
      </c>
      <c r="AI79" s="257">
        <f>AI53+AI55-AI57+AI63+AI65+AI67+AI69</f>
        <v>0</v>
      </c>
      <c r="AJ79" s="445">
        <f t="shared" ref="AJ79" si="338">IF(ISNUMBER(+AI79/AG79-1),+AI79/AG79-1,0)</f>
        <v>0</v>
      </c>
      <c r="AK79" s="257">
        <f>AK53+AK55-AK57+AK63+AK65+AK67+AK69</f>
        <v>0</v>
      </c>
      <c r="AL79" s="445">
        <f t="shared" ref="AL79" si="339">IF(ISNUMBER(+AK79/AI79-1),+AK79/AI79-1,0)</f>
        <v>0</v>
      </c>
      <c r="AM79" s="257">
        <f>AM53+AM55-AM57+AM63+AM65+AM67+AM69</f>
        <v>0</v>
      </c>
      <c r="AN79" s="445">
        <f t="shared" ref="AN79" si="340">IF(ISNUMBER(+AM79/AK79-1),+AM79/AK79-1,0)</f>
        <v>0</v>
      </c>
      <c r="AO79" s="257">
        <f>AO53+AO55-AO57+AO63+AO65+AO67+AO69</f>
        <v>0</v>
      </c>
      <c r="AP79" s="446">
        <f t="shared" ref="AP79" si="341">IF(ISNUMBER(+AO79/AM79-1),+AO79/AM79-1,0)</f>
        <v>0</v>
      </c>
    </row>
    <row r="80" spans="2:42" s="111" customFormat="1" ht="11.25" hidden="1" outlineLevel="1" x14ac:dyDescent="0.2">
      <c r="B80" s="398"/>
      <c r="C80" s="399"/>
      <c r="D80" s="400" t="s">
        <v>141</v>
      </c>
      <c r="E80" s="399"/>
      <c r="F80" s="399"/>
      <c r="G80" s="401"/>
      <c r="H80" s="93">
        <f>IF(ISNUMBER(+H79/H$12),+H79/H$12,0)</f>
        <v>0</v>
      </c>
      <c r="I80" s="94">
        <f>IF(ISNUMBER(+I79/I$12),+I79/I$12,0)</f>
        <v>0</v>
      </c>
      <c r="J80" s="368"/>
      <c r="K80" s="94">
        <f>IF(ISNUMBER(+K79/K$12),+K79/K$12,0)</f>
        <v>0</v>
      </c>
      <c r="L80" s="368"/>
      <c r="M80" s="94">
        <f>IF(ISNUMBER(+M79/M$12),+M79/M$12,0)</f>
        <v>0</v>
      </c>
      <c r="N80" s="368"/>
      <c r="O80" s="94">
        <f>IF(ISNUMBER(+O79/O$12),+O79/O$12,0)</f>
        <v>0</v>
      </c>
      <c r="P80" s="368"/>
      <c r="Q80" s="94">
        <f>IF(ISNUMBER(+Q79/Q$12),+Q79/Q$12,0)</f>
        <v>0</v>
      </c>
      <c r="R80" s="368"/>
      <c r="S80" s="94">
        <f>IF(ISNUMBER(+S79/S$12),+S79/S$12,0)</f>
        <v>0</v>
      </c>
      <c r="T80" s="368"/>
      <c r="U80" s="94">
        <f>IF(ISNUMBER(+U79/U$12),+U79/U$12,0)</f>
        <v>0</v>
      </c>
      <c r="V80" s="368"/>
      <c r="W80" s="94">
        <f>IF(ISNUMBER(+W79/W$12),+W79/W$12,0)</f>
        <v>0</v>
      </c>
      <c r="X80" s="368"/>
      <c r="Y80" s="94">
        <f>IF(ISNUMBER(+Y79/Y$12),+Y79/Y$12,0)</f>
        <v>0</v>
      </c>
      <c r="Z80" s="368"/>
      <c r="AA80" s="94">
        <f>IF(ISNUMBER(+AA79/AA$12),+AA79/AA$12,0)</f>
        <v>0</v>
      </c>
      <c r="AB80" s="368"/>
      <c r="AC80" s="94">
        <f>IF(ISNUMBER(+AC79/AC$12),+AC79/AC$12,0)</f>
        <v>0</v>
      </c>
      <c r="AD80" s="368"/>
      <c r="AE80" s="94">
        <f>IF(ISNUMBER(+AE79/AE$12),+AE79/AE$12,0)</f>
        <v>0</v>
      </c>
      <c r="AF80" s="368"/>
      <c r="AG80" s="94">
        <f>IF(ISNUMBER(+AG79/AG$12),+AG79/AG$12,0)</f>
        <v>0</v>
      </c>
      <c r="AH80" s="368"/>
      <c r="AI80" s="94">
        <f>IF(ISNUMBER(+AI79/AI$12),+AI79/AI$12,0)</f>
        <v>0</v>
      </c>
      <c r="AJ80" s="368"/>
      <c r="AK80" s="94">
        <f>IF(ISNUMBER(+AK79/AK$12),+AK79/AK$12,0)</f>
        <v>0</v>
      </c>
      <c r="AL80" s="368"/>
      <c r="AM80" s="94">
        <f>IF(ISNUMBER(+AM79/AM$12),+AM79/AM$12,0)</f>
        <v>0</v>
      </c>
      <c r="AN80" s="368"/>
      <c r="AO80" s="94">
        <f>IF(ISNUMBER(+AO79/AO$12),+AO79/AO$12,0)</f>
        <v>0</v>
      </c>
      <c r="AP80" s="375"/>
    </row>
    <row r="81" spans="2:42" s="307" customFormat="1" ht="12.75" customHeight="1" collapsed="1" x14ac:dyDescent="0.2">
      <c r="B81" s="435"/>
      <c r="C81" s="437" t="s">
        <v>101</v>
      </c>
      <c r="D81" s="452"/>
      <c r="E81" s="437"/>
      <c r="F81" s="437"/>
      <c r="G81" s="438"/>
      <c r="H81" s="453"/>
      <c r="I81" s="453"/>
      <c r="J81" s="366">
        <f t="shared" si="0"/>
        <v>0</v>
      </c>
      <c r="K81" s="453"/>
      <c r="L81" s="366">
        <f t="shared" si="1"/>
        <v>0</v>
      </c>
      <c r="M81" s="453"/>
      <c r="N81" s="366">
        <f t="shared" si="1"/>
        <v>0</v>
      </c>
      <c r="O81" s="453"/>
      <c r="P81" s="366">
        <f t="shared" si="1"/>
        <v>0</v>
      </c>
      <c r="Q81" s="453"/>
      <c r="R81" s="366">
        <f t="shared" si="1"/>
        <v>0</v>
      </c>
      <c r="S81" s="453"/>
      <c r="T81" s="366">
        <f t="shared" si="1"/>
        <v>0</v>
      </c>
      <c r="U81" s="453"/>
      <c r="V81" s="366">
        <f t="shared" si="1"/>
        <v>0</v>
      </c>
      <c r="W81" s="453"/>
      <c r="X81" s="366">
        <f t="shared" ref="X81" si="342">IF(ISNUMBER(+W81/U81-1),+W81/U81-1,0)</f>
        <v>0</v>
      </c>
      <c r="Y81" s="453"/>
      <c r="Z81" s="366">
        <f t="shared" ref="Z81" si="343">IF(ISNUMBER(+Y81/W81-1),+Y81/W81-1,0)</f>
        <v>0</v>
      </c>
      <c r="AA81" s="453"/>
      <c r="AB81" s="366">
        <f t="shared" ref="AB81" si="344">IF(ISNUMBER(+AA81/Y81-1),+AA81/Y81-1,0)</f>
        <v>0</v>
      </c>
      <c r="AC81" s="453"/>
      <c r="AD81" s="366">
        <f t="shared" ref="AD81" si="345">IF(ISNUMBER(+AC81/AA81-1),+AC81/AA81-1,0)</f>
        <v>0</v>
      </c>
      <c r="AE81" s="453"/>
      <c r="AF81" s="366">
        <f t="shared" ref="AF81" si="346">IF(ISNUMBER(+AE81/AC81-1),+AE81/AC81-1,0)</f>
        <v>0</v>
      </c>
      <c r="AG81" s="453"/>
      <c r="AH81" s="366">
        <f t="shared" ref="AH81" si="347">IF(ISNUMBER(+AG81/AE81-1),+AG81/AE81-1,0)</f>
        <v>0</v>
      </c>
      <c r="AI81" s="453"/>
      <c r="AJ81" s="366">
        <f t="shared" ref="AJ81" si="348">IF(ISNUMBER(+AI81/AG81-1),+AI81/AG81-1,0)</f>
        <v>0</v>
      </c>
      <c r="AK81" s="453"/>
      <c r="AL81" s="366">
        <f t="shared" ref="AL81" si="349">IF(ISNUMBER(+AK81/AI81-1),+AK81/AI81-1,0)</f>
        <v>0</v>
      </c>
      <c r="AM81" s="453"/>
      <c r="AN81" s="366">
        <f t="shared" ref="AN81" si="350">IF(ISNUMBER(+AM81/AK81-1),+AM81/AK81-1,0)</f>
        <v>0</v>
      </c>
      <c r="AO81" s="453"/>
      <c r="AP81" s="373">
        <f t="shared" ref="AP81" si="351">IF(ISNUMBER(+AO81/AM81-1),+AO81/AM81-1,0)</f>
        <v>0</v>
      </c>
    </row>
    <row r="82" spans="2:42" s="54" customFormat="1" ht="11.25" hidden="1" outlineLevel="1" x14ac:dyDescent="0.2">
      <c r="B82" s="391"/>
      <c r="C82" s="392"/>
      <c r="D82" s="393" t="s">
        <v>141</v>
      </c>
      <c r="E82" s="392"/>
      <c r="F82" s="392"/>
      <c r="G82" s="394"/>
      <c r="H82" s="47">
        <f>IF(ISNUMBER(+H81/H$12),+H81/H$12,0)</f>
        <v>0</v>
      </c>
      <c r="I82" s="48">
        <f>IF(ISNUMBER(+I81/I$12),+I81/I$12,0)</f>
        <v>0</v>
      </c>
      <c r="J82" s="366"/>
      <c r="K82" s="48">
        <f>IF(ISNUMBER(+K81/K$12),+K81/K$12,0)</f>
        <v>0</v>
      </c>
      <c r="L82" s="366"/>
      <c r="M82" s="48">
        <f>IF(ISNUMBER(+M81/M$12),+M81/M$12,0)</f>
        <v>0</v>
      </c>
      <c r="N82" s="366"/>
      <c r="O82" s="48">
        <f>IF(ISNUMBER(+O81/O$12),+O81/O$12,0)</f>
        <v>0</v>
      </c>
      <c r="P82" s="366"/>
      <c r="Q82" s="48">
        <f>IF(ISNUMBER(+Q81/Q$12),+Q81/Q$12,0)</f>
        <v>0</v>
      </c>
      <c r="R82" s="366"/>
      <c r="S82" s="48">
        <f>IF(ISNUMBER(+S81/S$12),+S81/S$12,0)</f>
        <v>0</v>
      </c>
      <c r="T82" s="366"/>
      <c r="U82" s="48">
        <f>IF(ISNUMBER(+U81/U$12),+U81/U$12,0)</f>
        <v>0</v>
      </c>
      <c r="V82" s="366"/>
      <c r="W82" s="48">
        <f>IF(ISNUMBER(+W81/W$12),+W81/W$12,0)</f>
        <v>0</v>
      </c>
      <c r="X82" s="366"/>
      <c r="Y82" s="48">
        <f>IF(ISNUMBER(+Y81/Y$12),+Y81/Y$12,0)</f>
        <v>0</v>
      </c>
      <c r="Z82" s="366"/>
      <c r="AA82" s="48">
        <f>IF(ISNUMBER(+AA81/AA$12),+AA81/AA$12,0)</f>
        <v>0</v>
      </c>
      <c r="AB82" s="366"/>
      <c r="AC82" s="48">
        <f>IF(ISNUMBER(+AC81/AC$12),+AC81/AC$12,0)</f>
        <v>0</v>
      </c>
      <c r="AD82" s="366"/>
      <c r="AE82" s="48">
        <f>IF(ISNUMBER(+AE81/AE$12),+AE81/AE$12,0)</f>
        <v>0</v>
      </c>
      <c r="AF82" s="366"/>
      <c r="AG82" s="48">
        <f>IF(ISNUMBER(+AG81/AG$12),+AG81/AG$12,0)</f>
        <v>0</v>
      </c>
      <c r="AH82" s="366"/>
      <c r="AI82" s="48">
        <f>IF(ISNUMBER(+AI81/AI$12),+AI81/AI$12,0)</f>
        <v>0</v>
      </c>
      <c r="AJ82" s="366"/>
      <c r="AK82" s="48">
        <f>IF(ISNUMBER(+AK81/AK$12),+AK81/AK$12,0)</f>
        <v>0</v>
      </c>
      <c r="AL82" s="366"/>
      <c r="AM82" s="48">
        <f>IF(ISNUMBER(+AM81/AM$12),+AM81/AM$12,0)</f>
        <v>0</v>
      </c>
      <c r="AN82" s="366"/>
      <c r="AO82" s="48">
        <f>IF(ISNUMBER(+AO81/AO$12),+AO81/AO$12,0)</f>
        <v>0</v>
      </c>
      <c r="AP82" s="373"/>
    </row>
    <row r="83" spans="2:42" s="307" customFormat="1" ht="12.75" customHeight="1" collapsed="1" x14ac:dyDescent="0.2">
      <c r="B83" s="435"/>
      <c r="C83" s="437" t="s">
        <v>102</v>
      </c>
      <c r="D83" s="452"/>
      <c r="E83" s="437"/>
      <c r="F83" s="437"/>
      <c r="G83" s="438"/>
      <c r="H83" s="453"/>
      <c r="I83" s="453"/>
      <c r="J83" s="366">
        <f t="shared" si="0"/>
        <v>0</v>
      </c>
      <c r="K83" s="453"/>
      <c r="L83" s="366">
        <f t="shared" si="1"/>
        <v>0</v>
      </c>
      <c r="M83" s="453"/>
      <c r="N83" s="366">
        <f t="shared" si="1"/>
        <v>0</v>
      </c>
      <c r="O83" s="453"/>
      <c r="P83" s="366">
        <f t="shared" si="1"/>
        <v>0</v>
      </c>
      <c r="Q83" s="453"/>
      <c r="R83" s="366">
        <f t="shared" si="1"/>
        <v>0</v>
      </c>
      <c r="S83" s="453"/>
      <c r="T83" s="366">
        <f t="shared" si="1"/>
        <v>0</v>
      </c>
      <c r="U83" s="453"/>
      <c r="V83" s="366">
        <f t="shared" si="1"/>
        <v>0</v>
      </c>
      <c r="W83" s="453"/>
      <c r="X83" s="366">
        <f t="shared" ref="X83" si="352">IF(ISNUMBER(+W83/U83-1),+W83/U83-1,0)</f>
        <v>0</v>
      </c>
      <c r="Y83" s="453"/>
      <c r="Z83" s="366">
        <f t="shared" ref="Z83" si="353">IF(ISNUMBER(+Y83/W83-1),+Y83/W83-1,0)</f>
        <v>0</v>
      </c>
      <c r="AA83" s="453"/>
      <c r="AB83" s="366">
        <f t="shared" ref="AB83" si="354">IF(ISNUMBER(+AA83/Y83-1),+AA83/Y83-1,0)</f>
        <v>0</v>
      </c>
      <c r="AC83" s="453"/>
      <c r="AD83" s="366">
        <f t="shared" ref="AD83" si="355">IF(ISNUMBER(+AC83/AA83-1),+AC83/AA83-1,0)</f>
        <v>0</v>
      </c>
      <c r="AE83" s="453"/>
      <c r="AF83" s="366">
        <f t="shared" ref="AF83" si="356">IF(ISNUMBER(+AE83/AC83-1),+AE83/AC83-1,0)</f>
        <v>0</v>
      </c>
      <c r="AG83" s="453"/>
      <c r="AH83" s="366">
        <f t="shared" ref="AH83" si="357">IF(ISNUMBER(+AG83/AE83-1),+AG83/AE83-1,0)</f>
        <v>0</v>
      </c>
      <c r="AI83" s="453"/>
      <c r="AJ83" s="366">
        <f t="shared" ref="AJ83" si="358">IF(ISNUMBER(+AI83/AG83-1),+AI83/AG83-1,0)</f>
        <v>0</v>
      </c>
      <c r="AK83" s="453"/>
      <c r="AL83" s="366">
        <f t="shared" ref="AL83" si="359">IF(ISNUMBER(+AK83/AI83-1),+AK83/AI83-1,0)</f>
        <v>0</v>
      </c>
      <c r="AM83" s="453"/>
      <c r="AN83" s="366">
        <f t="shared" ref="AN83" si="360">IF(ISNUMBER(+AM83/AK83-1),+AM83/AK83-1,0)</f>
        <v>0</v>
      </c>
      <c r="AO83" s="453"/>
      <c r="AP83" s="373">
        <f t="shared" ref="AP83" si="361">IF(ISNUMBER(+AO83/AM83-1),+AO83/AM83-1,0)</f>
        <v>0</v>
      </c>
    </row>
    <row r="84" spans="2:42" s="54" customFormat="1" ht="11.25" hidden="1" outlineLevel="1" x14ac:dyDescent="0.2">
      <c r="B84" s="391"/>
      <c r="C84" s="392"/>
      <c r="D84" s="393" t="s">
        <v>141</v>
      </c>
      <c r="E84" s="392"/>
      <c r="F84" s="392"/>
      <c r="G84" s="394"/>
      <c r="H84" s="47">
        <f>IF(ISNUMBER(+H83/H$12),+H83/H$12,0)</f>
        <v>0</v>
      </c>
      <c r="I84" s="48">
        <f>IF(ISNUMBER(+I83/I$12),+I83/I$12,0)</f>
        <v>0</v>
      </c>
      <c r="J84" s="366"/>
      <c r="K84" s="48">
        <f>IF(ISNUMBER(+K83/K$12),+K83/K$12,0)</f>
        <v>0</v>
      </c>
      <c r="L84" s="366"/>
      <c r="M84" s="48">
        <f>IF(ISNUMBER(+M83/M$12),+M83/M$12,0)</f>
        <v>0</v>
      </c>
      <c r="N84" s="366"/>
      <c r="O84" s="48">
        <f>IF(ISNUMBER(+O83/O$12),+O83/O$12,0)</f>
        <v>0</v>
      </c>
      <c r="P84" s="366"/>
      <c r="Q84" s="48">
        <f>IF(ISNUMBER(+Q83/Q$12),+Q83/Q$12,0)</f>
        <v>0</v>
      </c>
      <c r="R84" s="366"/>
      <c r="S84" s="48">
        <f>IF(ISNUMBER(+S83/S$12),+S83/S$12,0)</f>
        <v>0</v>
      </c>
      <c r="T84" s="366"/>
      <c r="U84" s="48">
        <f>IF(ISNUMBER(+U83/U$12),+U83/U$12,0)</f>
        <v>0</v>
      </c>
      <c r="V84" s="366"/>
      <c r="W84" s="48">
        <f>IF(ISNUMBER(+W83/W$12),+W83/W$12,0)</f>
        <v>0</v>
      </c>
      <c r="X84" s="366"/>
      <c r="Y84" s="48">
        <f>IF(ISNUMBER(+Y83/Y$12),+Y83/Y$12,0)</f>
        <v>0</v>
      </c>
      <c r="Z84" s="366"/>
      <c r="AA84" s="48">
        <f>IF(ISNUMBER(+AA83/AA$12),+AA83/AA$12,0)</f>
        <v>0</v>
      </c>
      <c r="AB84" s="366"/>
      <c r="AC84" s="48">
        <f>IF(ISNUMBER(+AC83/AC$12),+AC83/AC$12,0)</f>
        <v>0</v>
      </c>
      <c r="AD84" s="366"/>
      <c r="AE84" s="48">
        <f>IF(ISNUMBER(+AE83/AE$12),+AE83/AE$12,0)</f>
        <v>0</v>
      </c>
      <c r="AF84" s="366"/>
      <c r="AG84" s="48">
        <f>IF(ISNUMBER(+AG83/AG$12),+AG83/AG$12,0)</f>
        <v>0</v>
      </c>
      <c r="AH84" s="366"/>
      <c r="AI84" s="48">
        <f>IF(ISNUMBER(+AI83/AI$12),+AI83/AI$12,0)</f>
        <v>0</v>
      </c>
      <c r="AJ84" s="366"/>
      <c r="AK84" s="48">
        <f>IF(ISNUMBER(+AK83/AK$12),+AK83/AK$12,0)</f>
        <v>0</v>
      </c>
      <c r="AL84" s="366"/>
      <c r="AM84" s="48">
        <f>IF(ISNUMBER(+AM83/AM$12),+AM83/AM$12,0)</f>
        <v>0</v>
      </c>
      <c r="AN84" s="366"/>
      <c r="AO84" s="48">
        <f>IF(ISNUMBER(+AO83/AO$12),+AO83/AO$12,0)</f>
        <v>0</v>
      </c>
      <c r="AP84" s="373"/>
    </row>
    <row r="85" spans="2:42" s="109" customFormat="1" ht="15.75" customHeight="1" collapsed="1" x14ac:dyDescent="0.25">
      <c r="B85" s="474" t="s">
        <v>69</v>
      </c>
      <c r="C85" s="475"/>
      <c r="D85" s="476"/>
      <c r="E85" s="477"/>
      <c r="F85" s="477"/>
      <c r="G85" s="478"/>
      <c r="H85" s="479">
        <f>H79-H81+H83</f>
        <v>0</v>
      </c>
      <c r="I85" s="479">
        <f>I79-I81+I83</f>
        <v>0</v>
      </c>
      <c r="J85" s="370">
        <f t="shared" si="0"/>
        <v>0</v>
      </c>
      <c r="K85" s="479">
        <f>K79-K81+K83</f>
        <v>0</v>
      </c>
      <c r="L85" s="370">
        <f t="shared" si="1"/>
        <v>0</v>
      </c>
      <c r="M85" s="479">
        <f>M79-M81+M83</f>
        <v>0</v>
      </c>
      <c r="N85" s="370">
        <f t="shared" si="1"/>
        <v>0</v>
      </c>
      <c r="O85" s="479">
        <f>O79-O81+O83</f>
        <v>0</v>
      </c>
      <c r="P85" s="370">
        <f t="shared" si="1"/>
        <v>0</v>
      </c>
      <c r="Q85" s="479">
        <f>Q79-Q81+Q83</f>
        <v>0</v>
      </c>
      <c r="R85" s="370">
        <f t="shared" si="1"/>
        <v>0</v>
      </c>
      <c r="S85" s="479">
        <f>S79-S81+S83</f>
        <v>0</v>
      </c>
      <c r="T85" s="370">
        <f t="shared" si="1"/>
        <v>0</v>
      </c>
      <c r="U85" s="479">
        <f>U79-U81+U83</f>
        <v>0</v>
      </c>
      <c r="V85" s="370">
        <f t="shared" si="1"/>
        <v>0</v>
      </c>
      <c r="W85" s="479">
        <f>W79-W81+W83</f>
        <v>0</v>
      </c>
      <c r="X85" s="370">
        <f t="shared" ref="X85" si="362">IF(ISNUMBER(+W85/U85-1),+W85/U85-1,0)</f>
        <v>0</v>
      </c>
      <c r="Y85" s="479">
        <f>Y79-Y81+Y83</f>
        <v>0</v>
      </c>
      <c r="Z85" s="370">
        <f t="shared" ref="Z85" si="363">IF(ISNUMBER(+Y85/W85-1),+Y85/W85-1,0)</f>
        <v>0</v>
      </c>
      <c r="AA85" s="479">
        <f>AA79-AA81+AA83</f>
        <v>0</v>
      </c>
      <c r="AB85" s="370">
        <f t="shared" ref="AB85" si="364">IF(ISNUMBER(+AA85/Y85-1),+AA85/Y85-1,0)</f>
        <v>0</v>
      </c>
      <c r="AC85" s="479">
        <f>AC79-AC81+AC83</f>
        <v>0</v>
      </c>
      <c r="AD85" s="370">
        <f t="shared" ref="AD85" si="365">IF(ISNUMBER(+AC85/AA85-1),+AC85/AA85-1,0)</f>
        <v>0</v>
      </c>
      <c r="AE85" s="479">
        <f>AE79-AE81+AE83</f>
        <v>0</v>
      </c>
      <c r="AF85" s="370">
        <f t="shared" ref="AF85" si="366">IF(ISNUMBER(+AE85/AC85-1),+AE85/AC85-1,0)</f>
        <v>0</v>
      </c>
      <c r="AG85" s="479">
        <f>AG79-AG81+AG83</f>
        <v>0</v>
      </c>
      <c r="AH85" s="370">
        <f t="shared" ref="AH85" si="367">IF(ISNUMBER(+AG85/AE85-1),+AG85/AE85-1,0)</f>
        <v>0</v>
      </c>
      <c r="AI85" s="479">
        <f>AI79-AI81+AI83</f>
        <v>0</v>
      </c>
      <c r="AJ85" s="370">
        <f t="shared" ref="AJ85" si="368">IF(ISNUMBER(+AI85/AG85-1),+AI85/AG85-1,0)</f>
        <v>0</v>
      </c>
      <c r="AK85" s="479">
        <f>AK79-AK81+AK83</f>
        <v>0</v>
      </c>
      <c r="AL85" s="370">
        <f t="shared" ref="AL85" si="369">IF(ISNUMBER(+AK85/AI85-1),+AK85/AI85-1,0)</f>
        <v>0</v>
      </c>
      <c r="AM85" s="479">
        <f>AM79-AM81+AM83</f>
        <v>0</v>
      </c>
      <c r="AN85" s="370">
        <f t="shared" ref="AN85" si="370">IF(ISNUMBER(+AM85/AK85-1),+AM85/AK85-1,0)</f>
        <v>0</v>
      </c>
      <c r="AO85" s="479">
        <f>AO79-AO81+AO83</f>
        <v>0</v>
      </c>
      <c r="AP85" s="377">
        <f t="shared" ref="AP85" si="371">IF(ISNUMBER(+AO85/AM85-1),+AO85/AM85-1,0)</f>
        <v>0</v>
      </c>
    </row>
    <row r="86" spans="2:42" s="111" customFormat="1" ht="11.25" hidden="1" outlineLevel="1" x14ac:dyDescent="0.2">
      <c r="B86" s="415"/>
      <c r="C86" s="416"/>
      <c r="D86" s="417" t="s">
        <v>141</v>
      </c>
      <c r="E86" s="416"/>
      <c r="F86" s="416"/>
      <c r="G86" s="418"/>
      <c r="H86" s="113">
        <f>IF(ISNUMBER(+H85/H$12),+H85/H$12,0)</f>
        <v>0</v>
      </c>
      <c r="I86" s="114">
        <f>IF(ISNUMBER(+I85/I$12),+I85/I$12,0)</f>
        <v>0</v>
      </c>
      <c r="J86" s="370"/>
      <c r="K86" s="114">
        <f>IF(ISNUMBER(+K85/K$12),+K85/K$12,0)</f>
        <v>0</v>
      </c>
      <c r="L86" s="370"/>
      <c r="M86" s="114">
        <f>IF(ISNUMBER(+M85/M$12),+M85/M$12,0)</f>
        <v>0</v>
      </c>
      <c r="N86" s="370"/>
      <c r="O86" s="114">
        <f>IF(ISNUMBER(+O85/O$12),+O85/O$12,0)</f>
        <v>0</v>
      </c>
      <c r="P86" s="370"/>
      <c r="Q86" s="114">
        <f>IF(ISNUMBER(+Q85/Q$12),+Q85/Q$12,0)</f>
        <v>0</v>
      </c>
      <c r="R86" s="370"/>
      <c r="S86" s="114">
        <f>IF(ISNUMBER(+S85/S$12),+S85/S$12,0)</f>
        <v>0</v>
      </c>
      <c r="T86" s="370"/>
      <c r="U86" s="114">
        <f>IF(ISNUMBER(+U85/U$12),+U85/U$12,0)</f>
        <v>0</v>
      </c>
      <c r="V86" s="370"/>
      <c r="W86" s="114">
        <f>IF(ISNUMBER(+W85/W$12),+W85/W$12,0)</f>
        <v>0</v>
      </c>
      <c r="X86" s="370"/>
      <c r="Y86" s="114">
        <f>IF(ISNUMBER(+Y85/Y$12),+Y85/Y$12,0)</f>
        <v>0</v>
      </c>
      <c r="Z86" s="370"/>
      <c r="AA86" s="114">
        <f>IF(ISNUMBER(+AA85/AA$12),+AA85/AA$12,0)</f>
        <v>0</v>
      </c>
      <c r="AB86" s="370"/>
      <c r="AC86" s="114">
        <f>IF(ISNUMBER(+AC85/AC$12),+AC85/AC$12,0)</f>
        <v>0</v>
      </c>
      <c r="AD86" s="370"/>
      <c r="AE86" s="114">
        <f>IF(ISNUMBER(+AE85/AE$12),+AE85/AE$12,0)</f>
        <v>0</v>
      </c>
      <c r="AF86" s="370"/>
      <c r="AG86" s="114">
        <f>IF(ISNUMBER(+AG85/AG$12),+AG85/AG$12,0)</f>
        <v>0</v>
      </c>
      <c r="AH86" s="370"/>
      <c r="AI86" s="114">
        <f>IF(ISNUMBER(+AI85/AI$12),+AI85/AI$12,0)</f>
        <v>0</v>
      </c>
      <c r="AJ86" s="370"/>
      <c r="AK86" s="114">
        <f>IF(ISNUMBER(+AK85/AK$12),+AK85/AK$12,0)</f>
        <v>0</v>
      </c>
      <c r="AL86" s="370"/>
      <c r="AM86" s="114">
        <f>IF(ISNUMBER(+AM85/AM$12),+AM85/AM$12,0)</f>
        <v>0</v>
      </c>
      <c r="AN86" s="370"/>
      <c r="AO86" s="114">
        <f>IF(ISNUMBER(+AO85/AO$12),+AO85/AO$12,0)</f>
        <v>0</v>
      </c>
      <c r="AP86" s="377"/>
    </row>
    <row r="87" spans="2:42" s="311" customFormat="1" ht="7.5" customHeight="1" collapsed="1" x14ac:dyDescent="0.2">
      <c r="B87" s="308"/>
      <c r="C87" s="308"/>
      <c r="D87" s="308"/>
      <c r="E87" s="308"/>
      <c r="F87" s="308"/>
      <c r="G87" s="308"/>
      <c r="H87" s="308"/>
      <c r="I87" s="308"/>
      <c r="J87" s="310"/>
      <c r="K87" s="308"/>
      <c r="L87" s="310"/>
      <c r="M87" s="308"/>
      <c r="N87" s="310"/>
      <c r="O87" s="308"/>
      <c r="P87" s="310"/>
      <c r="Q87" s="308"/>
      <c r="R87" s="310"/>
      <c r="S87" s="308"/>
      <c r="T87" s="310"/>
      <c r="U87" s="308"/>
      <c r="V87" s="310"/>
      <c r="W87" s="308"/>
      <c r="X87" s="310"/>
      <c r="Y87" s="308"/>
      <c r="Z87" s="310"/>
      <c r="AA87" s="308"/>
      <c r="AB87" s="310"/>
      <c r="AC87" s="308"/>
      <c r="AD87" s="310"/>
      <c r="AE87" s="308"/>
      <c r="AF87" s="310"/>
      <c r="AG87" s="308"/>
      <c r="AH87" s="310"/>
      <c r="AI87" s="308"/>
      <c r="AJ87" s="310"/>
      <c r="AK87" s="308"/>
      <c r="AL87" s="310"/>
      <c r="AM87" s="308"/>
      <c r="AN87" s="310"/>
      <c r="AO87" s="308"/>
      <c r="AP87" s="310"/>
    </row>
    <row r="88" spans="2:42" s="311" customFormat="1" x14ac:dyDescent="0.2">
      <c r="B88" s="308"/>
      <c r="C88" s="308"/>
      <c r="D88" s="308"/>
      <c r="E88" s="308"/>
      <c r="F88" s="308"/>
      <c r="G88" s="308"/>
      <c r="H88" s="308"/>
      <c r="I88" s="308"/>
      <c r="J88" s="310"/>
      <c r="K88" s="308"/>
      <c r="L88" s="310"/>
      <c r="M88" s="308"/>
      <c r="N88" s="310"/>
      <c r="O88" s="308"/>
      <c r="P88" s="310"/>
      <c r="Q88" s="308"/>
      <c r="R88" s="310"/>
      <c r="S88" s="308"/>
      <c r="T88" s="310"/>
      <c r="U88" s="308"/>
      <c r="V88" s="310"/>
      <c r="W88" s="308"/>
      <c r="X88" s="310"/>
      <c r="Y88" s="308"/>
      <c r="Z88" s="310"/>
      <c r="AA88" s="308"/>
      <c r="AB88" s="310"/>
      <c r="AC88" s="308"/>
      <c r="AD88" s="310"/>
      <c r="AE88" s="308"/>
      <c r="AF88" s="310"/>
      <c r="AG88" s="308"/>
      <c r="AH88" s="310"/>
      <c r="AI88" s="308"/>
      <c r="AJ88" s="310"/>
      <c r="AK88" s="308"/>
      <c r="AL88" s="310"/>
      <c r="AM88" s="308"/>
      <c r="AN88" s="310"/>
      <c r="AO88" s="308"/>
      <c r="AP88" s="310"/>
    </row>
    <row r="89" spans="2:42" s="359" customFormat="1" ht="15.75" x14ac:dyDescent="0.25">
      <c r="B89" s="356" t="s">
        <v>53</v>
      </c>
      <c r="C89" s="357"/>
      <c r="D89" s="357"/>
      <c r="E89" s="357"/>
      <c r="F89" s="357"/>
      <c r="G89" s="357"/>
      <c r="H89" s="358">
        <f>H9</f>
        <v>-1</v>
      </c>
      <c r="I89" s="557">
        <f>I9</f>
        <v>0</v>
      </c>
      <c r="J89" s="561"/>
      <c r="K89" s="540" t="str">
        <f>K9</f>
        <v>1E</v>
      </c>
      <c r="L89" s="540"/>
      <c r="M89" s="557" t="str">
        <f>M9</f>
        <v>2E</v>
      </c>
      <c r="N89" s="561"/>
      <c r="O89" s="540" t="str">
        <f>O9</f>
        <v>3E</v>
      </c>
      <c r="P89" s="540"/>
      <c r="Q89" s="557" t="str">
        <f>Q9</f>
        <v>4E</v>
      </c>
      <c r="R89" s="561"/>
      <c r="S89" s="540" t="str">
        <f>S9</f>
        <v>5E</v>
      </c>
      <c r="T89" s="540"/>
      <c r="U89" s="557" t="str">
        <f>U9</f>
        <v>6E</v>
      </c>
      <c r="V89" s="561"/>
      <c r="W89" s="540" t="str">
        <f t="shared" ref="W89" si="372">W9</f>
        <v>7E</v>
      </c>
      <c r="X89" s="540"/>
      <c r="Y89" s="540" t="str">
        <f t="shared" ref="Y89" si="373">Y9</f>
        <v>8E</v>
      </c>
      <c r="Z89" s="540"/>
      <c r="AA89" s="540" t="str">
        <f t="shared" ref="AA89" si="374">AA9</f>
        <v>9E</v>
      </c>
      <c r="AB89" s="540"/>
      <c r="AC89" s="540" t="str">
        <f t="shared" ref="AC89" si="375">AC9</f>
        <v>10E</v>
      </c>
      <c r="AD89" s="540"/>
      <c r="AE89" s="540" t="str">
        <f t="shared" ref="AE89" si="376">AE9</f>
        <v>11E</v>
      </c>
      <c r="AF89" s="540"/>
      <c r="AG89" s="540" t="str">
        <f t="shared" ref="AG89" si="377">AG9</f>
        <v>12E</v>
      </c>
      <c r="AH89" s="540"/>
      <c r="AI89" s="540" t="str">
        <f t="shared" ref="AI89" si="378">AI9</f>
        <v>13E</v>
      </c>
      <c r="AJ89" s="540"/>
      <c r="AK89" s="540" t="str">
        <f t="shared" ref="AK89" si="379">AK9</f>
        <v>14E</v>
      </c>
      <c r="AL89" s="540"/>
      <c r="AM89" s="540" t="str">
        <f>AM9</f>
        <v>15E</v>
      </c>
      <c r="AN89" s="540"/>
      <c r="AO89" s="557" t="str">
        <f>AO9</f>
        <v>16E</v>
      </c>
      <c r="AP89" s="558"/>
    </row>
    <row r="90" spans="2:42" s="345" customFormat="1" ht="12.75" customHeight="1" x14ac:dyDescent="0.2">
      <c r="B90" s="480" t="s">
        <v>90</v>
      </c>
      <c r="C90" s="340"/>
      <c r="D90" s="339"/>
      <c r="E90" s="340"/>
      <c r="F90" s="340"/>
      <c r="G90" s="340"/>
      <c r="H90" s="481">
        <f>+H92+H93+H94+H95+H96+H97</f>
        <v>0</v>
      </c>
      <c r="I90" s="481">
        <f>+I92+I93+I94+I95+I96+I97</f>
        <v>0</v>
      </c>
      <c r="J90" s="343">
        <f t="shared" ref="J90:J121" si="380">IF(ISNUMBER(+I90/H90-1),+I90/H90-1,0)</f>
        <v>0</v>
      </c>
      <c r="K90" s="481">
        <f>+K92+K93+K94+K95+K96+K97</f>
        <v>0</v>
      </c>
      <c r="L90" s="343">
        <f t="shared" ref="L90:V121" si="381">IF(ISNUMBER(+K90/I90-1),+K90/I90-1,0)</f>
        <v>0</v>
      </c>
      <c r="M90" s="481">
        <f>+M92+M93+M94+M95+M96+M97</f>
        <v>0</v>
      </c>
      <c r="N90" s="343">
        <f t="shared" si="381"/>
        <v>0</v>
      </c>
      <c r="O90" s="481">
        <f>+O92+O93+O94+O95+O96+O97</f>
        <v>0</v>
      </c>
      <c r="P90" s="343">
        <f t="shared" si="381"/>
        <v>0</v>
      </c>
      <c r="Q90" s="481">
        <f>+Q92+Q93+Q94+Q95+Q96+Q97</f>
        <v>0</v>
      </c>
      <c r="R90" s="343">
        <f t="shared" si="381"/>
        <v>0</v>
      </c>
      <c r="S90" s="481">
        <f>+S92+S93+S94+S95+S96+S97</f>
        <v>0</v>
      </c>
      <c r="T90" s="343">
        <f t="shared" si="381"/>
        <v>0</v>
      </c>
      <c r="U90" s="481">
        <f>+U92+U93+U94+U95+U96+U97</f>
        <v>0</v>
      </c>
      <c r="V90" s="343">
        <f t="shared" si="381"/>
        <v>0</v>
      </c>
      <c r="W90" s="481">
        <f>+W92+W93+W94+W95+W96+W97</f>
        <v>0</v>
      </c>
      <c r="X90" s="343">
        <f t="shared" ref="X90" si="382">IF(ISNUMBER(+W90/U90-1),+W90/U90-1,0)</f>
        <v>0</v>
      </c>
      <c r="Y90" s="481">
        <f>+Y92+Y93+Y94+Y95+Y96+Y97</f>
        <v>0</v>
      </c>
      <c r="Z90" s="343">
        <f t="shared" ref="Z90" si="383">IF(ISNUMBER(+Y90/W90-1),+Y90/W90-1,0)</f>
        <v>0</v>
      </c>
      <c r="AA90" s="481">
        <f>+AA92+AA93+AA94+AA95+AA96+AA97</f>
        <v>0</v>
      </c>
      <c r="AB90" s="343">
        <f t="shared" ref="AB90" si="384">IF(ISNUMBER(+AA90/Y90-1),+AA90/Y90-1,0)</f>
        <v>0</v>
      </c>
      <c r="AC90" s="481">
        <f>+AC92+AC93+AC94+AC95+AC96+AC97</f>
        <v>0</v>
      </c>
      <c r="AD90" s="343">
        <f t="shared" ref="AD90" si="385">IF(ISNUMBER(+AC90/AA90-1),+AC90/AA90-1,0)</f>
        <v>0</v>
      </c>
      <c r="AE90" s="481">
        <f>+AE92+AE93+AE94+AE95+AE96+AE97</f>
        <v>0</v>
      </c>
      <c r="AF90" s="343">
        <f t="shared" ref="AF90" si="386">IF(ISNUMBER(+AE90/AC90-1),+AE90/AC90-1,0)</f>
        <v>0</v>
      </c>
      <c r="AG90" s="481">
        <f>+AG92+AG93+AG94+AG95+AG96+AG97</f>
        <v>0</v>
      </c>
      <c r="AH90" s="343">
        <f t="shared" ref="AH90" si="387">IF(ISNUMBER(+AG90/AE90-1),+AG90/AE90-1,0)</f>
        <v>0</v>
      </c>
      <c r="AI90" s="481">
        <f>+AI92+AI93+AI94+AI95+AI96+AI97</f>
        <v>0</v>
      </c>
      <c r="AJ90" s="343">
        <f t="shared" ref="AJ90" si="388">IF(ISNUMBER(+AI90/AG90-1),+AI90/AG90-1,0)</f>
        <v>0</v>
      </c>
      <c r="AK90" s="481">
        <f>+AK92+AK93+AK94+AK95+AK96+AK97</f>
        <v>0</v>
      </c>
      <c r="AL90" s="343">
        <f t="shared" ref="AL90" si="389">IF(ISNUMBER(+AK90/AI90-1),+AK90/AI90-1,0)</f>
        <v>0</v>
      </c>
      <c r="AM90" s="481">
        <f>+AM92+AM93+AM94+AM95+AM96+AM97</f>
        <v>0</v>
      </c>
      <c r="AN90" s="343">
        <f t="shared" ref="AN90" si="390">IF(ISNUMBER(+AM90/AK90-1),+AM90/AK90-1,0)</f>
        <v>0</v>
      </c>
      <c r="AO90" s="481">
        <f>+AO92+AO93+AO94+AO95+AO96+AO97</f>
        <v>0</v>
      </c>
      <c r="AP90" s="344">
        <f t="shared" ref="AP90" si="391">IF(ISNUMBER(+AO90/AM90-1),+AO90/AM90-1,0)</f>
        <v>0</v>
      </c>
    </row>
    <row r="91" spans="2:42" s="111" customFormat="1" ht="11.25" hidden="1" outlineLevel="1" x14ac:dyDescent="0.2">
      <c r="B91" s="88"/>
      <c r="C91" s="92"/>
      <c r="D91" s="91" t="s">
        <v>141</v>
      </c>
      <c r="E91" s="92"/>
      <c r="F91" s="92"/>
      <c r="G91" s="110"/>
      <c r="H91" s="93">
        <f>IF(ISNUMBER(+H90/H$12),+H90/H$12,0)</f>
        <v>0</v>
      </c>
      <c r="I91" s="94">
        <f>IF(ISNUMBER(+I90/I$12),+I90/I$12,0)</f>
        <v>0</v>
      </c>
      <c r="J91" s="368"/>
      <c r="K91" s="94">
        <f>IF(ISNUMBER(+K90/K$12),+K90/K$12,0)</f>
        <v>0</v>
      </c>
      <c r="L91" s="368"/>
      <c r="M91" s="94">
        <f>IF(ISNUMBER(+M90/M$12),+M90/M$12,0)</f>
        <v>0</v>
      </c>
      <c r="N91" s="368"/>
      <c r="O91" s="94">
        <f>IF(ISNUMBER(+O90/O$12),+O90/O$12,0)</f>
        <v>0</v>
      </c>
      <c r="P91" s="368"/>
      <c r="Q91" s="94">
        <f>IF(ISNUMBER(+Q90/Q$12),+Q90/Q$12,0)</f>
        <v>0</v>
      </c>
      <c r="R91" s="368"/>
      <c r="S91" s="94">
        <f>IF(ISNUMBER(+S90/S$12),+S90/S$12,0)</f>
        <v>0</v>
      </c>
      <c r="T91" s="368"/>
      <c r="U91" s="94">
        <f>IF(ISNUMBER(+U90/U$12),+U90/U$12,0)</f>
        <v>0</v>
      </c>
      <c r="V91" s="368"/>
      <c r="W91" s="94">
        <f>IF(ISNUMBER(+W90/W$12),+W90/W$12,0)</f>
        <v>0</v>
      </c>
      <c r="X91" s="368"/>
      <c r="Y91" s="94">
        <f>IF(ISNUMBER(+Y90/Y$12),+Y90/Y$12,0)</f>
        <v>0</v>
      </c>
      <c r="Z91" s="368"/>
      <c r="AA91" s="94">
        <f>IF(ISNUMBER(+AA90/AA$12),+AA90/AA$12,0)</f>
        <v>0</v>
      </c>
      <c r="AB91" s="368"/>
      <c r="AC91" s="94">
        <f>IF(ISNUMBER(+AC90/AC$12),+AC90/AC$12,0)</f>
        <v>0</v>
      </c>
      <c r="AD91" s="368"/>
      <c r="AE91" s="94">
        <f>IF(ISNUMBER(+AE90/AE$12),+AE90/AE$12,0)</f>
        <v>0</v>
      </c>
      <c r="AF91" s="368"/>
      <c r="AG91" s="94">
        <f>IF(ISNUMBER(+AG90/AG$12),+AG90/AG$12,0)</f>
        <v>0</v>
      </c>
      <c r="AH91" s="368"/>
      <c r="AI91" s="94">
        <f>IF(ISNUMBER(+AI90/AI$12),+AI90/AI$12,0)</f>
        <v>0</v>
      </c>
      <c r="AJ91" s="368"/>
      <c r="AK91" s="94">
        <f>IF(ISNUMBER(+AK90/AK$12),+AK90/AK$12,0)</f>
        <v>0</v>
      </c>
      <c r="AL91" s="368"/>
      <c r="AM91" s="94">
        <f>IF(ISNUMBER(+AM90/AM$12),+AM90/AM$12,0)</f>
        <v>0</v>
      </c>
      <c r="AN91" s="368"/>
      <c r="AO91" s="94">
        <f>IF(ISNUMBER(+AO90/AO$12),+AO90/AO$12,0)</f>
        <v>0</v>
      </c>
      <c r="AP91" s="375"/>
    </row>
    <row r="92" spans="2:42" s="307" customFormat="1" ht="12.75" customHeight="1" collapsed="1" x14ac:dyDescent="0.25">
      <c r="B92" s="303"/>
      <c r="C92" s="304"/>
      <c r="D92" s="305" t="s">
        <v>83</v>
      </c>
      <c r="E92" s="304"/>
      <c r="F92" s="304"/>
      <c r="G92" s="304"/>
      <c r="H92" s="306"/>
      <c r="I92" s="306"/>
      <c r="J92" s="366">
        <f t="shared" si="380"/>
        <v>0</v>
      </c>
      <c r="K92" s="306"/>
      <c r="L92" s="366">
        <f t="shared" si="381"/>
        <v>0</v>
      </c>
      <c r="M92" s="306"/>
      <c r="N92" s="366">
        <f t="shared" si="381"/>
        <v>0</v>
      </c>
      <c r="O92" s="306"/>
      <c r="P92" s="366">
        <f t="shared" si="381"/>
        <v>0</v>
      </c>
      <c r="Q92" s="306"/>
      <c r="R92" s="366">
        <f t="shared" si="381"/>
        <v>0</v>
      </c>
      <c r="S92" s="306"/>
      <c r="T92" s="366">
        <f t="shared" si="381"/>
        <v>0</v>
      </c>
      <c r="U92" s="306"/>
      <c r="V92" s="366">
        <f t="shared" si="381"/>
        <v>0</v>
      </c>
      <c r="W92" s="306"/>
      <c r="X92" s="366">
        <f t="shared" ref="X92:X98" si="392">IF(ISNUMBER(+W92/U92-1),+W92/U92-1,0)</f>
        <v>0</v>
      </c>
      <c r="Y92" s="306"/>
      <c r="Z92" s="366">
        <f t="shared" ref="Z92:Z98" si="393">IF(ISNUMBER(+Y92/W92-1),+Y92/W92-1,0)</f>
        <v>0</v>
      </c>
      <c r="AA92" s="306"/>
      <c r="AB92" s="366">
        <f t="shared" ref="AB92:AB98" si="394">IF(ISNUMBER(+AA92/Y92-1),+AA92/Y92-1,0)</f>
        <v>0</v>
      </c>
      <c r="AC92" s="306"/>
      <c r="AD92" s="366">
        <f t="shared" ref="AD92:AD98" si="395">IF(ISNUMBER(+AC92/AA92-1),+AC92/AA92-1,0)</f>
        <v>0</v>
      </c>
      <c r="AE92" s="306"/>
      <c r="AF92" s="366">
        <f t="shared" ref="AF92:AF98" si="396">IF(ISNUMBER(+AE92/AC92-1),+AE92/AC92-1,0)</f>
        <v>0</v>
      </c>
      <c r="AG92" s="306"/>
      <c r="AH92" s="366">
        <f t="shared" ref="AH92:AH98" si="397">IF(ISNUMBER(+AG92/AE92-1),+AG92/AE92-1,0)</f>
        <v>0</v>
      </c>
      <c r="AI92" s="306"/>
      <c r="AJ92" s="366">
        <f t="shared" ref="AJ92:AJ98" si="398">IF(ISNUMBER(+AI92/AG92-1),+AI92/AG92-1,0)</f>
        <v>0</v>
      </c>
      <c r="AK92" s="306"/>
      <c r="AL92" s="366">
        <f t="shared" ref="AL92:AL98" si="399">IF(ISNUMBER(+AK92/AI92-1),+AK92/AI92-1,0)</f>
        <v>0</v>
      </c>
      <c r="AM92" s="306"/>
      <c r="AN92" s="366">
        <f t="shared" ref="AN92:AN98" si="400">IF(ISNUMBER(+AM92/AK92-1),+AM92/AK92-1,0)</f>
        <v>0</v>
      </c>
      <c r="AO92" s="306"/>
      <c r="AP92" s="373">
        <f t="shared" ref="AP92:AP98" si="401">IF(ISNUMBER(+AO92/AM92-1),+AO92/AM92-1,0)</f>
        <v>0</v>
      </c>
    </row>
    <row r="93" spans="2:42" s="307" customFormat="1" ht="12.75" customHeight="1" x14ac:dyDescent="0.25">
      <c r="B93" s="303"/>
      <c r="C93" s="304"/>
      <c r="D93" s="305" t="s">
        <v>84</v>
      </c>
      <c r="E93" s="304"/>
      <c r="F93" s="304"/>
      <c r="G93" s="304"/>
      <c r="H93" s="306"/>
      <c r="I93" s="306"/>
      <c r="J93" s="366">
        <f t="shared" si="380"/>
        <v>0</v>
      </c>
      <c r="K93" s="306"/>
      <c r="L93" s="366">
        <f t="shared" si="381"/>
        <v>0</v>
      </c>
      <c r="M93" s="306"/>
      <c r="N93" s="366">
        <f t="shared" si="381"/>
        <v>0</v>
      </c>
      <c r="O93" s="306"/>
      <c r="P93" s="366">
        <f t="shared" si="381"/>
        <v>0</v>
      </c>
      <c r="Q93" s="306"/>
      <c r="R93" s="366">
        <f t="shared" si="381"/>
        <v>0</v>
      </c>
      <c r="S93" s="306"/>
      <c r="T93" s="366">
        <f t="shared" si="381"/>
        <v>0</v>
      </c>
      <c r="U93" s="306"/>
      <c r="V93" s="366">
        <f t="shared" si="381"/>
        <v>0</v>
      </c>
      <c r="W93" s="306"/>
      <c r="X93" s="366">
        <f t="shared" si="392"/>
        <v>0</v>
      </c>
      <c r="Y93" s="306"/>
      <c r="Z93" s="366">
        <f t="shared" si="393"/>
        <v>0</v>
      </c>
      <c r="AA93" s="306"/>
      <c r="AB93" s="366">
        <f t="shared" si="394"/>
        <v>0</v>
      </c>
      <c r="AC93" s="306"/>
      <c r="AD93" s="366">
        <f t="shared" si="395"/>
        <v>0</v>
      </c>
      <c r="AE93" s="306"/>
      <c r="AF93" s="366">
        <f t="shared" si="396"/>
        <v>0</v>
      </c>
      <c r="AG93" s="306"/>
      <c r="AH93" s="366">
        <f t="shared" si="397"/>
        <v>0</v>
      </c>
      <c r="AI93" s="306"/>
      <c r="AJ93" s="366">
        <f t="shared" si="398"/>
        <v>0</v>
      </c>
      <c r="AK93" s="306"/>
      <c r="AL93" s="366">
        <f t="shared" si="399"/>
        <v>0</v>
      </c>
      <c r="AM93" s="306"/>
      <c r="AN93" s="366">
        <f t="shared" si="400"/>
        <v>0</v>
      </c>
      <c r="AO93" s="306"/>
      <c r="AP93" s="373">
        <f t="shared" si="401"/>
        <v>0</v>
      </c>
    </row>
    <row r="94" spans="2:42" s="307" customFormat="1" ht="12.75" customHeight="1" x14ac:dyDescent="0.25">
      <c r="B94" s="303"/>
      <c r="C94" s="304"/>
      <c r="D94" s="305" t="s">
        <v>85</v>
      </c>
      <c r="E94" s="304"/>
      <c r="F94" s="304"/>
      <c r="G94" s="304"/>
      <c r="H94" s="306"/>
      <c r="I94" s="306"/>
      <c r="J94" s="366">
        <f t="shared" si="380"/>
        <v>0</v>
      </c>
      <c r="K94" s="306"/>
      <c r="L94" s="366">
        <f t="shared" si="381"/>
        <v>0</v>
      </c>
      <c r="M94" s="306"/>
      <c r="N94" s="366">
        <f t="shared" si="381"/>
        <v>0</v>
      </c>
      <c r="O94" s="306"/>
      <c r="P94" s="366">
        <f t="shared" si="381"/>
        <v>0</v>
      </c>
      <c r="Q94" s="306"/>
      <c r="R94" s="366">
        <f t="shared" si="381"/>
        <v>0</v>
      </c>
      <c r="S94" s="306"/>
      <c r="T94" s="366">
        <f t="shared" si="381"/>
        <v>0</v>
      </c>
      <c r="U94" s="306"/>
      <c r="V94" s="366">
        <f t="shared" si="381"/>
        <v>0</v>
      </c>
      <c r="W94" s="306"/>
      <c r="X94" s="366">
        <f t="shared" si="392"/>
        <v>0</v>
      </c>
      <c r="Y94" s="306"/>
      <c r="Z94" s="366">
        <f t="shared" si="393"/>
        <v>0</v>
      </c>
      <c r="AA94" s="306"/>
      <c r="AB94" s="366">
        <f t="shared" si="394"/>
        <v>0</v>
      </c>
      <c r="AC94" s="306"/>
      <c r="AD94" s="366">
        <f t="shared" si="395"/>
        <v>0</v>
      </c>
      <c r="AE94" s="306"/>
      <c r="AF94" s="366">
        <f t="shared" si="396"/>
        <v>0</v>
      </c>
      <c r="AG94" s="306"/>
      <c r="AH94" s="366">
        <f t="shared" si="397"/>
        <v>0</v>
      </c>
      <c r="AI94" s="306"/>
      <c r="AJ94" s="366">
        <f t="shared" si="398"/>
        <v>0</v>
      </c>
      <c r="AK94" s="306"/>
      <c r="AL94" s="366">
        <f t="shared" si="399"/>
        <v>0</v>
      </c>
      <c r="AM94" s="306"/>
      <c r="AN94" s="366">
        <f t="shared" si="400"/>
        <v>0</v>
      </c>
      <c r="AO94" s="306"/>
      <c r="AP94" s="373">
        <f t="shared" si="401"/>
        <v>0</v>
      </c>
    </row>
    <row r="95" spans="2:42" s="307" customFormat="1" ht="12.75" customHeight="1" x14ac:dyDescent="0.25">
      <c r="B95" s="303"/>
      <c r="C95" s="304"/>
      <c r="D95" s="305" t="s">
        <v>86</v>
      </c>
      <c r="E95" s="304"/>
      <c r="F95" s="304"/>
      <c r="G95" s="304"/>
      <c r="H95" s="306"/>
      <c r="I95" s="306"/>
      <c r="J95" s="366">
        <f t="shared" si="380"/>
        <v>0</v>
      </c>
      <c r="K95" s="306"/>
      <c r="L95" s="366">
        <f t="shared" si="381"/>
        <v>0</v>
      </c>
      <c r="M95" s="306"/>
      <c r="N95" s="366">
        <f t="shared" si="381"/>
        <v>0</v>
      </c>
      <c r="O95" s="306"/>
      <c r="P95" s="366">
        <f t="shared" si="381"/>
        <v>0</v>
      </c>
      <c r="Q95" s="306"/>
      <c r="R95" s="366">
        <f t="shared" si="381"/>
        <v>0</v>
      </c>
      <c r="S95" s="306"/>
      <c r="T95" s="366">
        <f t="shared" si="381"/>
        <v>0</v>
      </c>
      <c r="U95" s="306"/>
      <c r="V95" s="366">
        <f t="shared" si="381"/>
        <v>0</v>
      </c>
      <c r="W95" s="306"/>
      <c r="X95" s="366">
        <f t="shared" si="392"/>
        <v>0</v>
      </c>
      <c r="Y95" s="306"/>
      <c r="Z95" s="366">
        <f t="shared" si="393"/>
        <v>0</v>
      </c>
      <c r="AA95" s="306"/>
      <c r="AB95" s="366">
        <f t="shared" si="394"/>
        <v>0</v>
      </c>
      <c r="AC95" s="306"/>
      <c r="AD95" s="366">
        <f t="shared" si="395"/>
        <v>0</v>
      </c>
      <c r="AE95" s="306"/>
      <c r="AF95" s="366">
        <f t="shared" si="396"/>
        <v>0</v>
      </c>
      <c r="AG95" s="306"/>
      <c r="AH95" s="366">
        <f t="shared" si="397"/>
        <v>0</v>
      </c>
      <c r="AI95" s="306"/>
      <c r="AJ95" s="366">
        <f t="shared" si="398"/>
        <v>0</v>
      </c>
      <c r="AK95" s="306"/>
      <c r="AL95" s="366">
        <f t="shared" si="399"/>
        <v>0</v>
      </c>
      <c r="AM95" s="306"/>
      <c r="AN95" s="366">
        <f t="shared" si="400"/>
        <v>0</v>
      </c>
      <c r="AO95" s="306"/>
      <c r="AP95" s="373">
        <f t="shared" si="401"/>
        <v>0</v>
      </c>
    </row>
    <row r="96" spans="2:42" s="307" customFormat="1" ht="12.75" customHeight="1" x14ac:dyDescent="0.25">
      <c r="B96" s="303"/>
      <c r="C96" s="304"/>
      <c r="D96" s="305" t="s">
        <v>87</v>
      </c>
      <c r="E96" s="304"/>
      <c r="F96" s="304"/>
      <c r="G96" s="304"/>
      <c r="H96" s="306"/>
      <c r="I96" s="306"/>
      <c r="J96" s="366">
        <f t="shared" si="380"/>
        <v>0</v>
      </c>
      <c r="K96" s="306"/>
      <c r="L96" s="366">
        <f t="shared" si="381"/>
        <v>0</v>
      </c>
      <c r="M96" s="306"/>
      <c r="N96" s="366">
        <f t="shared" si="381"/>
        <v>0</v>
      </c>
      <c r="O96" s="306"/>
      <c r="P96" s="366">
        <f t="shared" si="381"/>
        <v>0</v>
      </c>
      <c r="Q96" s="306"/>
      <c r="R96" s="366">
        <f t="shared" si="381"/>
        <v>0</v>
      </c>
      <c r="S96" s="306"/>
      <c r="T96" s="366">
        <f t="shared" si="381"/>
        <v>0</v>
      </c>
      <c r="U96" s="306"/>
      <c r="V96" s="366">
        <f t="shared" si="381"/>
        <v>0</v>
      </c>
      <c r="W96" s="306"/>
      <c r="X96" s="366">
        <f t="shared" si="392"/>
        <v>0</v>
      </c>
      <c r="Y96" s="306"/>
      <c r="Z96" s="366">
        <f t="shared" si="393"/>
        <v>0</v>
      </c>
      <c r="AA96" s="306"/>
      <c r="AB96" s="366">
        <f t="shared" si="394"/>
        <v>0</v>
      </c>
      <c r="AC96" s="306"/>
      <c r="AD96" s="366">
        <f t="shared" si="395"/>
        <v>0</v>
      </c>
      <c r="AE96" s="306"/>
      <c r="AF96" s="366">
        <f t="shared" si="396"/>
        <v>0</v>
      </c>
      <c r="AG96" s="306"/>
      <c r="AH96" s="366">
        <f t="shared" si="397"/>
        <v>0</v>
      </c>
      <c r="AI96" s="306"/>
      <c r="AJ96" s="366">
        <f t="shared" si="398"/>
        <v>0</v>
      </c>
      <c r="AK96" s="306"/>
      <c r="AL96" s="366">
        <f t="shared" si="399"/>
        <v>0</v>
      </c>
      <c r="AM96" s="306"/>
      <c r="AN96" s="366">
        <f t="shared" si="400"/>
        <v>0</v>
      </c>
      <c r="AO96" s="306"/>
      <c r="AP96" s="373">
        <f t="shared" si="401"/>
        <v>0</v>
      </c>
    </row>
    <row r="97" spans="2:42" s="307" customFormat="1" ht="12.75" customHeight="1" x14ac:dyDescent="0.25">
      <c r="B97" s="303"/>
      <c r="C97" s="304"/>
      <c r="D97" s="307" t="s">
        <v>89</v>
      </c>
      <c r="E97" s="304"/>
      <c r="F97" s="304"/>
      <c r="G97" s="304"/>
      <c r="H97" s="306"/>
      <c r="I97" s="306"/>
      <c r="J97" s="366">
        <f t="shared" si="380"/>
        <v>0</v>
      </c>
      <c r="K97" s="306"/>
      <c r="L97" s="366">
        <f t="shared" si="381"/>
        <v>0</v>
      </c>
      <c r="M97" s="306"/>
      <c r="N97" s="366">
        <f t="shared" si="381"/>
        <v>0</v>
      </c>
      <c r="O97" s="306"/>
      <c r="P97" s="366">
        <f t="shared" si="381"/>
        <v>0</v>
      </c>
      <c r="Q97" s="306"/>
      <c r="R97" s="366">
        <f t="shared" si="381"/>
        <v>0</v>
      </c>
      <c r="S97" s="306"/>
      <c r="T97" s="366">
        <f t="shared" si="381"/>
        <v>0</v>
      </c>
      <c r="U97" s="306"/>
      <c r="V97" s="366">
        <f t="shared" si="381"/>
        <v>0</v>
      </c>
      <c r="W97" s="306"/>
      <c r="X97" s="366">
        <f t="shared" si="392"/>
        <v>0</v>
      </c>
      <c r="Y97" s="306"/>
      <c r="Z97" s="366">
        <f t="shared" si="393"/>
        <v>0</v>
      </c>
      <c r="AA97" s="306"/>
      <c r="AB97" s="366">
        <f t="shared" si="394"/>
        <v>0</v>
      </c>
      <c r="AC97" s="306"/>
      <c r="AD97" s="366">
        <f t="shared" si="395"/>
        <v>0</v>
      </c>
      <c r="AE97" s="306"/>
      <c r="AF97" s="366">
        <f t="shared" si="396"/>
        <v>0</v>
      </c>
      <c r="AG97" s="306"/>
      <c r="AH97" s="366">
        <f t="shared" si="397"/>
        <v>0</v>
      </c>
      <c r="AI97" s="306"/>
      <c r="AJ97" s="366">
        <f t="shared" si="398"/>
        <v>0</v>
      </c>
      <c r="AK97" s="306"/>
      <c r="AL97" s="366">
        <f t="shared" si="399"/>
        <v>0</v>
      </c>
      <c r="AM97" s="306"/>
      <c r="AN97" s="366">
        <f t="shared" si="400"/>
        <v>0</v>
      </c>
      <c r="AO97" s="306"/>
      <c r="AP97" s="373">
        <f t="shared" si="401"/>
        <v>0</v>
      </c>
    </row>
    <row r="98" spans="2:42" s="345" customFormat="1" ht="12.75" customHeight="1" x14ac:dyDescent="0.2">
      <c r="B98" s="482" t="s">
        <v>91</v>
      </c>
      <c r="C98" s="443"/>
      <c r="D98" s="473"/>
      <c r="E98" s="443"/>
      <c r="F98" s="443"/>
      <c r="G98" s="443"/>
      <c r="H98" s="483">
        <f>+H100+H101+H102+H103+H104+H105</f>
        <v>0</v>
      </c>
      <c r="I98" s="483">
        <f>+I100+I101+I102+I103+I104+I105</f>
        <v>0</v>
      </c>
      <c r="J98" s="368">
        <f t="shared" si="380"/>
        <v>0</v>
      </c>
      <c r="K98" s="483">
        <f>+K100+K101+K102+K103+K104+K105</f>
        <v>0</v>
      </c>
      <c r="L98" s="368">
        <f t="shared" si="381"/>
        <v>0</v>
      </c>
      <c r="M98" s="483">
        <f>+M100+M101+M102+M103+M104+M105</f>
        <v>0</v>
      </c>
      <c r="N98" s="368">
        <f t="shared" si="381"/>
        <v>0</v>
      </c>
      <c r="O98" s="483">
        <f>+O100+O101+O102+O103+O104+O105</f>
        <v>0</v>
      </c>
      <c r="P98" s="368">
        <f t="shared" si="381"/>
        <v>0</v>
      </c>
      <c r="Q98" s="483">
        <f>+Q100+Q101+Q102+Q103+Q104+Q105</f>
        <v>0</v>
      </c>
      <c r="R98" s="368">
        <f t="shared" si="381"/>
        <v>0</v>
      </c>
      <c r="S98" s="483">
        <f>+S100+S101+S102+S103+S104+S105</f>
        <v>0</v>
      </c>
      <c r="T98" s="368">
        <f t="shared" si="381"/>
        <v>0</v>
      </c>
      <c r="U98" s="483">
        <f>+U100+U101+U102+U103+U104+U105</f>
        <v>0</v>
      </c>
      <c r="V98" s="368">
        <f t="shared" si="381"/>
        <v>0</v>
      </c>
      <c r="W98" s="483">
        <f>+W100+W101+W102+W103+W104+W105</f>
        <v>0</v>
      </c>
      <c r="X98" s="368">
        <f t="shared" si="392"/>
        <v>0</v>
      </c>
      <c r="Y98" s="483">
        <f>+Y100+Y101+Y102+Y103+Y104+Y105</f>
        <v>0</v>
      </c>
      <c r="Z98" s="368">
        <f t="shared" si="393"/>
        <v>0</v>
      </c>
      <c r="AA98" s="483">
        <f>+AA100+AA101+AA102+AA103+AA104+AA105</f>
        <v>0</v>
      </c>
      <c r="AB98" s="368">
        <f t="shared" si="394"/>
        <v>0</v>
      </c>
      <c r="AC98" s="483">
        <f>+AC100+AC101+AC102+AC103+AC104+AC105</f>
        <v>0</v>
      </c>
      <c r="AD98" s="368">
        <f t="shared" si="395"/>
        <v>0</v>
      </c>
      <c r="AE98" s="483">
        <f>+AE100+AE101+AE102+AE103+AE104+AE105</f>
        <v>0</v>
      </c>
      <c r="AF98" s="368">
        <f t="shared" si="396"/>
        <v>0</v>
      </c>
      <c r="AG98" s="483">
        <f>+AG100+AG101+AG102+AG103+AG104+AG105</f>
        <v>0</v>
      </c>
      <c r="AH98" s="368">
        <f t="shared" si="397"/>
        <v>0</v>
      </c>
      <c r="AI98" s="483">
        <f>+AI100+AI101+AI102+AI103+AI104+AI105</f>
        <v>0</v>
      </c>
      <c r="AJ98" s="368">
        <f t="shared" si="398"/>
        <v>0</v>
      </c>
      <c r="AK98" s="483">
        <f>+AK100+AK101+AK102+AK103+AK104+AK105</f>
        <v>0</v>
      </c>
      <c r="AL98" s="368">
        <f t="shared" si="399"/>
        <v>0</v>
      </c>
      <c r="AM98" s="483">
        <f>+AM100+AM101+AM102+AM103+AM104+AM105</f>
        <v>0</v>
      </c>
      <c r="AN98" s="368">
        <f t="shared" si="400"/>
        <v>0</v>
      </c>
      <c r="AO98" s="483">
        <f>+AO100+AO101+AO102+AO103+AO104+AO105</f>
        <v>0</v>
      </c>
      <c r="AP98" s="375">
        <f t="shared" si="401"/>
        <v>0</v>
      </c>
    </row>
    <row r="99" spans="2:42" s="111" customFormat="1" ht="11.25" hidden="1" outlineLevel="1" x14ac:dyDescent="0.2">
      <c r="B99" s="88"/>
      <c r="C99" s="92"/>
      <c r="D99" s="91" t="s">
        <v>141</v>
      </c>
      <c r="E99" s="92"/>
      <c r="F99" s="92"/>
      <c r="G99" s="110"/>
      <c r="H99" s="93">
        <f>IF(ISNUMBER(+H98/H$12),+H98/H$12,0)</f>
        <v>0</v>
      </c>
      <c r="I99" s="94">
        <f>IF(ISNUMBER(+I98/I$12),+I98/I$12,0)</f>
        <v>0</v>
      </c>
      <c r="J99" s="368"/>
      <c r="K99" s="94">
        <f>IF(ISNUMBER(+K98/K$12),+K98/K$12,0)</f>
        <v>0</v>
      </c>
      <c r="L99" s="368"/>
      <c r="M99" s="94">
        <f>IF(ISNUMBER(+M98/M$12),+M98/M$12,0)</f>
        <v>0</v>
      </c>
      <c r="N99" s="368"/>
      <c r="O99" s="94">
        <f>IF(ISNUMBER(+O98/O$12),+O98/O$12,0)</f>
        <v>0</v>
      </c>
      <c r="P99" s="368"/>
      <c r="Q99" s="94">
        <f>IF(ISNUMBER(+Q98/Q$12),+Q98/Q$12,0)</f>
        <v>0</v>
      </c>
      <c r="R99" s="368"/>
      <c r="S99" s="94">
        <f>IF(ISNUMBER(+S98/S$12),+S98/S$12,0)</f>
        <v>0</v>
      </c>
      <c r="T99" s="368"/>
      <c r="U99" s="94">
        <f>IF(ISNUMBER(+U98/U$12),+U98/U$12,0)</f>
        <v>0</v>
      </c>
      <c r="V99" s="368"/>
      <c r="W99" s="94">
        <f>IF(ISNUMBER(+W98/W$12),+W98/W$12,0)</f>
        <v>0</v>
      </c>
      <c r="X99" s="368"/>
      <c r="Y99" s="94">
        <f>IF(ISNUMBER(+Y98/Y$12),+Y98/Y$12,0)</f>
        <v>0</v>
      </c>
      <c r="Z99" s="368"/>
      <c r="AA99" s="94">
        <f>IF(ISNUMBER(+AA98/AA$12),+AA98/AA$12,0)</f>
        <v>0</v>
      </c>
      <c r="AB99" s="368"/>
      <c r="AC99" s="94">
        <f>IF(ISNUMBER(+AC98/AC$12),+AC98/AC$12,0)</f>
        <v>0</v>
      </c>
      <c r="AD99" s="368"/>
      <c r="AE99" s="94">
        <f>IF(ISNUMBER(+AE98/AE$12),+AE98/AE$12,0)</f>
        <v>0</v>
      </c>
      <c r="AF99" s="368"/>
      <c r="AG99" s="94">
        <f>IF(ISNUMBER(+AG98/AG$12),+AG98/AG$12,0)</f>
        <v>0</v>
      </c>
      <c r="AH99" s="368"/>
      <c r="AI99" s="94">
        <f>IF(ISNUMBER(+AI98/AI$12),+AI98/AI$12,0)</f>
        <v>0</v>
      </c>
      <c r="AJ99" s="368"/>
      <c r="AK99" s="94">
        <f>IF(ISNUMBER(+AK98/AK$12),+AK98/AK$12,0)</f>
        <v>0</v>
      </c>
      <c r="AL99" s="368"/>
      <c r="AM99" s="94">
        <f>IF(ISNUMBER(+AM98/AM$12),+AM98/AM$12,0)</f>
        <v>0</v>
      </c>
      <c r="AN99" s="368"/>
      <c r="AO99" s="94">
        <f>IF(ISNUMBER(+AO98/AO$12),+AO98/AO$12,0)</f>
        <v>0</v>
      </c>
      <c r="AP99" s="375"/>
    </row>
    <row r="100" spans="2:42" s="307" customFormat="1" ht="12.75" customHeight="1" collapsed="1" x14ac:dyDescent="0.25">
      <c r="B100" s="303"/>
      <c r="C100" s="304"/>
      <c r="D100" s="305" t="s">
        <v>239</v>
      </c>
      <c r="E100" s="304"/>
      <c r="F100" s="304"/>
      <c r="G100" s="304"/>
      <c r="H100" s="306"/>
      <c r="I100" s="306"/>
      <c r="J100" s="366">
        <f t="shared" si="380"/>
        <v>0</v>
      </c>
      <c r="K100" s="306"/>
      <c r="L100" s="366">
        <f t="shared" si="381"/>
        <v>0</v>
      </c>
      <c r="M100" s="306"/>
      <c r="N100" s="366">
        <f t="shared" si="381"/>
        <v>0</v>
      </c>
      <c r="O100" s="306"/>
      <c r="P100" s="366">
        <f t="shared" si="381"/>
        <v>0</v>
      </c>
      <c r="Q100" s="306"/>
      <c r="R100" s="366">
        <f t="shared" si="381"/>
        <v>0</v>
      </c>
      <c r="S100" s="306"/>
      <c r="T100" s="366">
        <f t="shared" si="381"/>
        <v>0</v>
      </c>
      <c r="U100" s="306"/>
      <c r="V100" s="366">
        <f t="shared" si="381"/>
        <v>0</v>
      </c>
      <c r="W100" s="306"/>
      <c r="X100" s="366">
        <f t="shared" ref="X100:X106" si="402">IF(ISNUMBER(+W100/U100-1),+W100/U100-1,0)</f>
        <v>0</v>
      </c>
      <c r="Y100" s="306"/>
      <c r="Z100" s="366">
        <f t="shared" ref="Z100:Z106" si="403">IF(ISNUMBER(+Y100/W100-1),+Y100/W100-1,0)</f>
        <v>0</v>
      </c>
      <c r="AA100" s="306"/>
      <c r="AB100" s="366">
        <f t="shared" ref="AB100:AB106" si="404">IF(ISNUMBER(+AA100/Y100-1),+AA100/Y100-1,0)</f>
        <v>0</v>
      </c>
      <c r="AC100" s="306"/>
      <c r="AD100" s="366">
        <f t="shared" ref="AD100:AD106" si="405">IF(ISNUMBER(+AC100/AA100-1),+AC100/AA100-1,0)</f>
        <v>0</v>
      </c>
      <c r="AE100" s="306"/>
      <c r="AF100" s="366">
        <f t="shared" ref="AF100:AF106" si="406">IF(ISNUMBER(+AE100/AC100-1),+AE100/AC100-1,0)</f>
        <v>0</v>
      </c>
      <c r="AG100" s="306"/>
      <c r="AH100" s="366">
        <f t="shared" ref="AH100:AH106" si="407">IF(ISNUMBER(+AG100/AE100-1),+AG100/AE100-1,0)</f>
        <v>0</v>
      </c>
      <c r="AI100" s="306"/>
      <c r="AJ100" s="366">
        <f t="shared" ref="AJ100:AJ106" si="408">IF(ISNUMBER(+AI100/AG100-1),+AI100/AG100-1,0)</f>
        <v>0</v>
      </c>
      <c r="AK100" s="306"/>
      <c r="AL100" s="366">
        <f t="shared" ref="AL100:AL106" si="409">IF(ISNUMBER(+AK100/AI100-1),+AK100/AI100-1,0)</f>
        <v>0</v>
      </c>
      <c r="AM100" s="306"/>
      <c r="AN100" s="366">
        <f t="shared" ref="AN100:AN106" si="410">IF(ISNUMBER(+AM100/AK100-1),+AM100/AK100-1,0)</f>
        <v>0</v>
      </c>
      <c r="AO100" s="306"/>
      <c r="AP100" s="373">
        <f t="shared" ref="AP100:AP106" si="411">IF(ISNUMBER(+AO100/AM100-1),+AO100/AM100-1,0)</f>
        <v>0</v>
      </c>
    </row>
    <row r="101" spans="2:42" s="307" customFormat="1" ht="12.75" customHeight="1" x14ac:dyDescent="0.25">
      <c r="B101" s="303"/>
      <c r="C101" s="304"/>
      <c r="D101" s="305" t="s">
        <v>240</v>
      </c>
      <c r="E101" s="304"/>
      <c r="F101" s="304"/>
      <c r="G101" s="304"/>
      <c r="H101" s="306"/>
      <c r="I101" s="306"/>
      <c r="J101" s="366">
        <f t="shared" si="380"/>
        <v>0</v>
      </c>
      <c r="K101" s="306"/>
      <c r="L101" s="366">
        <f t="shared" si="381"/>
        <v>0</v>
      </c>
      <c r="M101" s="306"/>
      <c r="N101" s="366">
        <f t="shared" si="381"/>
        <v>0</v>
      </c>
      <c r="O101" s="306"/>
      <c r="P101" s="366">
        <f t="shared" si="381"/>
        <v>0</v>
      </c>
      <c r="Q101" s="306"/>
      <c r="R101" s="366">
        <f t="shared" si="381"/>
        <v>0</v>
      </c>
      <c r="S101" s="306"/>
      <c r="T101" s="366">
        <f t="shared" si="381"/>
        <v>0</v>
      </c>
      <c r="U101" s="306"/>
      <c r="V101" s="366">
        <f t="shared" si="381"/>
        <v>0</v>
      </c>
      <c r="W101" s="306"/>
      <c r="X101" s="366">
        <f t="shared" si="402"/>
        <v>0</v>
      </c>
      <c r="Y101" s="306"/>
      <c r="Z101" s="366">
        <f t="shared" si="403"/>
        <v>0</v>
      </c>
      <c r="AA101" s="306"/>
      <c r="AB101" s="366">
        <f t="shared" si="404"/>
        <v>0</v>
      </c>
      <c r="AC101" s="306"/>
      <c r="AD101" s="366">
        <f t="shared" si="405"/>
        <v>0</v>
      </c>
      <c r="AE101" s="306"/>
      <c r="AF101" s="366">
        <f t="shared" si="406"/>
        <v>0</v>
      </c>
      <c r="AG101" s="306"/>
      <c r="AH101" s="366">
        <f t="shared" si="407"/>
        <v>0</v>
      </c>
      <c r="AI101" s="306"/>
      <c r="AJ101" s="366">
        <f t="shared" si="408"/>
        <v>0</v>
      </c>
      <c r="AK101" s="306"/>
      <c r="AL101" s="366">
        <f t="shared" si="409"/>
        <v>0</v>
      </c>
      <c r="AM101" s="306"/>
      <c r="AN101" s="366">
        <f t="shared" si="410"/>
        <v>0</v>
      </c>
      <c r="AO101" s="306"/>
      <c r="AP101" s="373">
        <f t="shared" si="411"/>
        <v>0</v>
      </c>
    </row>
    <row r="102" spans="2:42" s="307" customFormat="1" ht="12.75" customHeight="1" x14ac:dyDescent="0.25">
      <c r="B102" s="303"/>
      <c r="C102" s="304"/>
      <c r="D102" s="305" t="s">
        <v>85</v>
      </c>
      <c r="E102" s="304"/>
      <c r="F102" s="304"/>
      <c r="G102" s="304"/>
      <c r="H102" s="306"/>
      <c r="I102" s="306"/>
      <c r="J102" s="366">
        <f t="shared" si="380"/>
        <v>0</v>
      </c>
      <c r="K102" s="306"/>
      <c r="L102" s="366">
        <f t="shared" si="381"/>
        <v>0</v>
      </c>
      <c r="M102" s="306"/>
      <c r="N102" s="366">
        <f t="shared" si="381"/>
        <v>0</v>
      </c>
      <c r="O102" s="306"/>
      <c r="P102" s="366">
        <f t="shared" si="381"/>
        <v>0</v>
      </c>
      <c r="Q102" s="306"/>
      <c r="R102" s="366">
        <f t="shared" si="381"/>
        <v>0</v>
      </c>
      <c r="S102" s="306"/>
      <c r="T102" s="366">
        <f t="shared" si="381"/>
        <v>0</v>
      </c>
      <c r="U102" s="306"/>
      <c r="V102" s="366">
        <f t="shared" si="381"/>
        <v>0</v>
      </c>
      <c r="W102" s="306"/>
      <c r="X102" s="366">
        <f t="shared" si="402"/>
        <v>0</v>
      </c>
      <c r="Y102" s="306"/>
      <c r="Z102" s="366">
        <f t="shared" si="403"/>
        <v>0</v>
      </c>
      <c r="AA102" s="306"/>
      <c r="AB102" s="366">
        <f t="shared" si="404"/>
        <v>0</v>
      </c>
      <c r="AC102" s="306"/>
      <c r="AD102" s="366">
        <f t="shared" si="405"/>
        <v>0</v>
      </c>
      <c r="AE102" s="306"/>
      <c r="AF102" s="366">
        <f t="shared" si="406"/>
        <v>0</v>
      </c>
      <c r="AG102" s="306"/>
      <c r="AH102" s="366">
        <f t="shared" si="407"/>
        <v>0</v>
      </c>
      <c r="AI102" s="306"/>
      <c r="AJ102" s="366">
        <f t="shared" si="408"/>
        <v>0</v>
      </c>
      <c r="AK102" s="306"/>
      <c r="AL102" s="366">
        <f t="shared" si="409"/>
        <v>0</v>
      </c>
      <c r="AM102" s="306"/>
      <c r="AN102" s="366">
        <f t="shared" si="410"/>
        <v>0</v>
      </c>
      <c r="AO102" s="306"/>
      <c r="AP102" s="373">
        <f t="shared" si="411"/>
        <v>0</v>
      </c>
    </row>
    <row r="103" spans="2:42" s="307" customFormat="1" ht="12.75" customHeight="1" x14ac:dyDescent="0.25">
      <c r="B103" s="303"/>
      <c r="C103" s="304"/>
      <c r="D103" s="305" t="s">
        <v>86</v>
      </c>
      <c r="E103" s="304"/>
      <c r="F103" s="304"/>
      <c r="G103" s="304"/>
      <c r="H103" s="306"/>
      <c r="I103" s="306"/>
      <c r="J103" s="366">
        <f t="shared" si="380"/>
        <v>0</v>
      </c>
      <c r="K103" s="306"/>
      <c r="L103" s="366">
        <f t="shared" si="381"/>
        <v>0</v>
      </c>
      <c r="M103" s="306"/>
      <c r="N103" s="366">
        <f t="shared" si="381"/>
        <v>0</v>
      </c>
      <c r="O103" s="306"/>
      <c r="P103" s="366">
        <f t="shared" si="381"/>
        <v>0</v>
      </c>
      <c r="Q103" s="306"/>
      <c r="R103" s="366">
        <f t="shared" si="381"/>
        <v>0</v>
      </c>
      <c r="S103" s="306"/>
      <c r="T103" s="366">
        <f t="shared" si="381"/>
        <v>0</v>
      </c>
      <c r="U103" s="306"/>
      <c r="V103" s="366">
        <f t="shared" si="381"/>
        <v>0</v>
      </c>
      <c r="W103" s="306"/>
      <c r="X103" s="366">
        <f t="shared" si="402"/>
        <v>0</v>
      </c>
      <c r="Y103" s="306"/>
      <c r="Z103" s="366">
        <f t="shared" si="403"/>
        <v>0</v>
      </c>
      <c r="AA103" s="306"/>
      <c r="AB103" s="366">
        <f t="shared" si="404"/>
        <v>0</v>
      </c>
      <c r="AC103" s="306"/>
      <c r="AD103" s="366">
        <f t="shared" si="405"/>
        <v>0</v>
      </c>
      <c r="AE103" s="306"/>
      <c r="AF103" s="366">
        <f t="shared" si="406"/>
        <v>0</v>
      </c>
      <c r="AG103" s="306"/>
      <c r="AH103" s="366">
        <f t="shared" si="407"/>
        <v>0</v>
      </c>
      <c r="AI103" s="306"/>
      <c r="AJ103" s="366">
        <f t="shared" si="408"/>
        <v>0</v>
      </c>
      <c r="AK103" s="306"/>
      <c r="AL103" s="366">
        <f t="shared" si="409"/>
        <v>0</v>
      </c>
      <c r="AM103" s="306"/>
      <c r="AN103" s="366">
        <f t="shared" si="410"/>
        <v>0</v>
      </c>
      <c r="AO103" s="306"/>
      <c r="AP103" s="373">
        <f t="shared" si="411"/>
        <v>0</v>
      </c>
    </row>
    <row r="104" spans="2:42" s="307" customFormat="1" ht="12.75" customHeight="1" x14ac:dyDescent="0.25">
      <c r="B104" s="303"/>
      <c r="C104" s="304"/>
      <c r="D104" s="305" t="s">
        <v>87</v>
      </c>
      <c r="E104" s="304"/>
      <c r="F104" s="304"/>
      <c r="G104" s="304"/>
      <c r="H104" s="306"/>
      <c r="I104" s="306"/>
      <c r="J104" s="366">
        <f t="shared" si="380"/>
        <v>0</v>
      </c>
      <c r="K104" s="306"/>
      <c r="L104" s="366">
        <f t="shared" si="381"/>
        <v>0</v>
      </c>
      <c r="M104" s="306"/>
      <c r="N104" s="366">
        <f t="shared" si="381"/>
        <v>0</v>
      </c>
      <c r="O104" s="306"/>
      <c r="P104" s="366">
        <f t="shared" si="381"/>
        <v>0</v>
      </c>
      <c r="Q104" s="306"/>
      <c r="R104" s="366">
        <f t="shared" si="381"/>
        <v>0</v>
      </c>
      <c r="S104" s="306"/>
      <c r="T104" s="366">
        <f t="shared" si="381"/>
        <v>0</v>
      </c>
      <c r="U104" s="306"/>
      <c r="V104" s="366">
        <f t="shared" si="381"/>
        <v>0</v>
      </c>
      <c r="W104" s="306"/>
      <c r="X104" s="366">
        <f t="shared" si="402"/>
        <v>0</v>
      </c>
      <c r="Y104" s="306"/>
      <c r="Z104" s="366">
        <f t="shared" si="403"/>
        <v>0</v>
      </c>
      <c r="AA104" s="306"/>
      <c r="AB104" s="366">
        <f t="shared" si="404"/>
        <v>0</v>
      </c>
      <c r="AC104" s="306"/>
      <c r="AD104" s="366">
        <f t="shared" si="405"/>
        <v>0</v>
      </c>
      <c r="AE104" s="306"/>
      <c r="AF104" s="366">
        <f t="shared" si="406"/>
        <v>0</v>
      </c>
      <c r="AG104" s="306"/>
      <c r="AH104" s="366">
        <f t="shared" si="407"/>
        <v>0</v>
      </c>
      <c r="AI104" s="306"/>
      <c r="AJ104" s="366">
        <f t="shared" si="408"/>
        <v>0</v>
      </c>
      <c r="AK104" s="306"/>
      <c r="AL104" s="366">
        <f t="shared" si="409"/>
        <v>0</v>
      </c>
      <c r="AM104" s="306"/>
      <c r="AN104" s="366">
        <f t="shared" si="410"/>
        <v>0</v>
      </c>
      <c r="AO104" s="306"/>
      <c r="AP104" s="373">
        <f t="shared" si="411"/>
        <v>0</v>
      </c>
    </row>
    <row r="105" spans="2:42" s="307" customFormat="1" ht="12.75" customHeight="1" x14ac:dyDescent="0.25">
      <c r="B105" s="303"/>
      <c r="C105" s="304"/>
      <c r="D105" s="307" t="s">
        <v>88</v>
      </c>
      <c r="E105" s="304"/>
      <c r="F105" s="304"/>
      <c r="G105" s="304"/>
      <c r="H105" s="306"/>
      <c r="I105" s="306"/>
      <c r="J105" s="366">
        <f t="shared" si="380"/>
        <v>0</v>
      </c>
      <c r="K105" s="306"/>
      <c r="L105" s="366">
        <f t="shared" si="381"/>
        <v>0</v>
      </c>
      <c r="M105" s="306"/>
      <c r="N105" s="366">
        <f t="shared" si="381"/>
        <v>0</v>
      </c>
      <c r="O105" s="306"/>
      <c r="P105" s="366">
        <f t="shared" si="381"/>
        <v>0</v>
      </c>
      <c r="Q105" s="306"/>
      <c r="R105" s="366">
        <f t="shared" si="381"/>
        <v>0</v>
      </c>
      <c r="S105" s="306"/>
      <c r="T105" s="366">
        <f t="shared" si="381"/>
        <v>0</v>
      </c>
      <c r="U105" s="306"/>
      <c r="V105" s="366">
        <f t="shared" si="381"/>
        <v>0</v>
      </c>
      <c r="W105" s="306"/>
      <c r="X105" s="366">
        <f t="shared" si="402"/>
        <v>0</v>
      </c>
      <c r="Y105" s="306"/>
      <c r="Z105" s="366">
        <f t="shared" si="403"/>
        <v>0</v>
      </c>
      <c r="AA105" s="306"/>
      <c r="AB105" s="366">
        <f t="shared" si="404"/>
        <v>0</v>
      </c>
      <c r="AC105" s="306"/>
      <c r="AD105" s="366">
        <f t="shared" si="405"/>
        <v>0</v>
      </c>
      <c r="AE105" s="306"/>
      <c r="AF105" s="366">
        <f t="shared" si="406"/>
        <v>0</v>
      </c>
      <c r="AG105" s="306"/>
      <c r="AH105" s="366">
        <f t="shared" si="407"/>
        <v>0</v>
      </c>
      <c r="AI105" s="306"/>
      <c r="AJ105" s="366">
        <f t="shared" si="408"/>
        <v>0</v>
      </c>
      <c r="AK105" s="306"/>
      <c r="AL105" s="366">
        <f t="shared" si="409"/>
        <v>0</v>
      </c>
      <c r="AM105" s="306"/>
      <c r="AN105" s="366">
        <f t="shared" si="410"/>
        <v>0</v>
      </c>
      <c r="AO105" s="306"/>
      <c r="AP105" s="373">
        <f t="shared" si="411"/>
        <v>0</v>
      </c>
    </row>
    <row r="106" spans="2:42" s="345" customFormat="1" ht="12.75" customHeight="1" x14ac:dyDescent="0.2">
      <c r="B106" s="482" t="s">
        <v>126</v>
      </c>
      <c r="C106" s="443"/>
      <c r="D106" s="473"/>
      <c r="E106" s="443"/>
      <c r="F106" s="443"/>
      <c r="G106" s="443"/>
      <c r="H106" s="483">
        <f>+H108+H109+H110+H111+H112+H113</f>
        <v>0</v>
      </c>
      <c r="I106" s="483">
        <f>+I108+I109+I110+I111+I112+I113</f>
        <v>0</v>
      </c>
      <c r="J106" s="368">
        <f t="shared" si="380"/>
        <v>0</v>
      </c>
      <c r="K106" s="483">
        <f>+K108+K109+K110+K111+K112+K113</f>
        <v>0</v>
      </c>
      <c r="L106" s="368">
        <f t="shared" si="381"/>
        <v>0</v>
      </c>
      <c r="M106" s="483">
        <f>+M108+M109+M110+M111+M112+M113</f>
        <v>0</v>
      </c>
      <c r="N106" s="368">
        <f t="shared" si="381"/>
        <v>0</v>
      </c>
      <c r="O106" s="483">
        <f>+O108+O109+O110+O111+O112+O113</f>
        <v>0</v>
      </c>
      <c r="P106" s="368">
        <f t="shared" si="381"/>
        <v>0</v>
      </c>
      <c r="Q106" s="483">
        <f>+Q108+Q109+Q110+Q111+Q112+Q113</f>
        <v>0</v>
      </c>
      <c r="R106" s="368">
        <f t="shared" si="381"/>
        <v>0</v>
      </c>
      <c r="S106" s="483">
        <f>+S108+S109+S110+S111+S112+S113</f>
        <v>0</v>
      </c>
      <c r="T106" s="368">
        <f t="shared" si="381"/>
        <v>0</v>
      </c>
      <c r="U106" s="483">
        <f>+U108+U109+U110+U111+U112+U113</f>
        <v>0</v>
      </c>
      <c r="V106" s="368">
        <f t="shared" si="381"/>
        <v>0</v>
      </c>
      <c r="W106" s="483">
        <f>+W108+W109+W110+W111+W112+W113</f>
        <v>0</v>
      </c>
      <c r="X106" s="368">
        <f t="shared" si="402"/>
        <v>0</v>
      </c>
      <c r="Y106" s="483">
        <f>+Y108+Y109+Y110+Y111+Y112+Y113</f>
        <v>0</v>
      </c>
      <c r="Z106" s="368">
        <f t="shared" si="403"/>
        <v>0</v>
      </c>
      <c r="AA106" s="483">
        <f>+AA108+AA109+AA110+AA111+AA112+AA113</f>
        <v>0</v>
      </c>
      <c r="AB106" s="368">
        <f t="shared" si="404"/>
        <v>0</v>
      </c>
      <c r="AC106" s="483">
        <f>+AC108+AC109+AC110+AC111+AC112+AC113</f>
        <v>0</v>
      </c>
      <c r="AD106" s="368">
        <f t="shared" si="405"/>
        <v>0</v>
      </c>
      <c r="AE106" s="483">
        <f>+AE108+AE109+AE110+AE111+AE112+AE113</f>
        <v>0</v>
      </c>
      <c r="AF106" s="368">
        <f t="shared" si="406"/>
        <v>0</v>
      </c>
      <c r="AG106" s="483">
        <f>+AG108+AG109+AG110+AG111+AG112+AG113</f>
        <v>0</v>
      </c>
      <c r="AH106" s="368">
        <f t="shared" si="407"/>
        <v>0</v>
      </c>
      <c r="AI106" s="483">
        <f>+AI108+AI109+AI110+AI111+AI112+AI113</f>
        <v>0</v>
      </c>
      <c r="AJ106" s="368">
        <f t="shared" si="408"/>
        <v>0</v>
      </c>
      <c r="AK106" s="483">
        <f>+AK108+AK109+AK110+AK111+AK112+AK113</f>
        <v>0</v>
      </c>
      <c r="AL106" s="368">
        <f t="shared" si="409"/>
        <v>0</v>
      </c>
      <c r="AM106" s="483">
        <f>+AM108+AM109+AM110+AM111+AM112+AM113</f>
        <v>0</v>
      </c>
      <c r="AN106" s="368">
        <f t="shared" si="410"/>
        <v>0</v>
      </c>
      <c r="AO106" s="483">
        <f>+AO108+AO109+AO110+AO111+AO112+AO113</f>
        <v>0</v>
      </c>
      <c r="AP106" s="375">
        <f t="shared" si="411"/>
        <v>0</v>
      </c>
    </row>
    <row r="107" spans="2:42" s="111" customFormat="1" ht="11.25" hidden="1" outlineLevel="1" x14ac:dyDescent="0.2">
      <c r="B107" s="88"/>
      <c r="C107" s="92"/>
      <c r="D107" s="91" t="s">
        <v>141</v>
      </c>
      <c r="E107" s="92"/>
      <c r="F107" s="92"/>
      <c r="G107" s="110"/>
      <c r="H107" s="93">
        <f>IF(ISNUMBER(+H106/H$12),+H106/H$12,0)</f>
        <v>0</v>
      </c>
      <c r="I107" s="94">
        <f>IF(ISNUMBER(+I106/I$12),+I106/I$12,0)</f>
        <v>0</v>
      </c>
      <c r="J107" s="368"/>
      <c r="K107" s="94">
        <f>IF(ISNUMBER(+K106/K$12),+K106/K$12,0)</f>
        <v>0</v>
      </c>
      <c r="L107" s="368"/>
      <c r="M107" s="94">
        <f>IF(ISNUMBER(+M106/M$12),+M106/M$12,0)</f>
        <v>0</v>
      </c>
      <c r="N107" s="368"/>
      <c r="O107" s="94">
        <f>IF(ISNUMBER(+O106/O$12),+O106/O$12,0)</f>
        <v>0</v>
      </c>
      <c r="P107" s="368"/>
      <c r="Q107" s="94">
        <f>IF(ISNUMBER(+Q106/Q$12),+Q106/Q$12,0)</f>
        <v>0</v>
      </c>
      <c r="R107" s="368"/>
      <c r="S107" s="94">
        <f>IF(ISNUMBER(+S106/S$12),+S106/S$12,0)</f>
        <v>0</v>
      </c>
      <c r="T107" s="368"/>
      <c r="U107" s="94">
        <f>IF(ISNUMBER(+U106/U$12),+U106/U$12,0)</f>
        <v>0</v>
      </c>
      <c r="V107" s="368"/>
      <c r="W107" s="94">
        <f>IF(ISNUMBER(+W106/W$12),+W106/W$12,0)</f>
        <v>0</v>
      </c>
      <c r="X107" s="368"/>
      <c r="Y107" s="94">
        <f>IF(ISNUMBER(+Y106/Y$12),+Y106/Y$12,0)</f>
        <v>0</v>
      </c>
      <c r="Z107" s="368"/>
      <c r="AA107" s="94">
        <f>IF(ISNUMBER(+AA106/AA$12),+AA106/AA$12,0)</f>
        <v>0</v>
      </c>
      <c r="AB107" s="368"/>
      <c r="AC107" s="94">
        <f>IF(ISNUMBER(+AC106/AC$12),+AC106/AC$12,0)</f>
        <v>0</v>
      </c>
      <c r="AD107" s="368"/>
      <c r="AE107" s="94">
        <f>IF(ISNUMBER(+AE106/AE$12),+AE106/AE$12,0)</f>
        <v>0</v>
      </c>
      <c r="AF107" s="368"/>
      <c r="AG107" s="94">
        <f>IF(ISNUMBER(+AG106/AG$12),+AG106/AG$12,0)</f>
        <v>0</v>
      </c>
      <c r="AH107" s="368"/>
      <c r="AI107" s="94">
        <f>IF(ISNUMBER(+AI106/AI$12),+AI106/AI$12,0)</f>
        <v>0</v>
      </c>
      <c r="AJ107" s="368"/>
      <c r="AK107" s="94">
        <f>IF(ISNUMBER(+AK106/AK$12),+AK106/AK$12,0)</f>
        <v>0</v>
      </c>
      <c r="AL107" s="368"/>
      <c r="AM107" s="94">
        <f>IF(ISNUMBER(+AM106/AM$12),+AM106/AM$12,0)</f>
        <v>0</v>
      </c>
      <c r="AN107" s="368"/>
      <c r="AO107" s="94">
        <f>IF(ISNUMBER(+AO106/AO$12),+AO106/AO$12,0)</f>
        <v>0</v>
      </c>
      <c r="AP107" s="375"/>
    </row>
    <row r="108" spans="2:42" s="307" customFormat="1" ht="12.75" customHeight="1" collapsed="1" x14ac:dyDescent="0.25">
      <c r="B108" s="303"/>
      <c r="C108" s="304"/>
      <c r="D108" s="305"/>
      <c r="E108" s="305" t="s">
        <v>92</v>
      </c>
      <c r="F108" s="304"/>
      <c r="G108" s="304"/>
      <c r="H108" s="306"/>
      <c r="I108" s="306"/>
      <c r="J108" s="366">
        <f t="shared" si="380"/>
        <v>0</v>
      </c>
      <c r="K108" s="306"/>
      <c r="L108" s="366">
        <f t="shared" si="381"/>
        <v>0</v>
      </c>
      <c r="M108" s="306"/>
      <c r="N108" s="366">
        <f t="shared" si="381"/>
        <v>0</v>
      </c>
      <c r="O108" s="306"/>
      <c r="P108" s="366">
        <f t="shared" si="381"/>
        <v>0</v>
      </c>
      <c r="Q108" s="306"/>
      <c r="R108" s="366">
        <f t="shared" si="381"/>
        <v>0</v>
      </c>
      <c r="S108" s="306"/>
      <c r="T108" s="366">
        <f t="shared" si="381"/>
        <v>0</v>
      </c>
      <c r="U108" s="306"/>
      <c r="V108" s="366">
        <f t="shared" si="381"/>
        <v>0</v>
      </c>
      <c r="W108" s="306"/>
      <c r="X108" s="366">
        <f t="shared" ref="X108:X114" si="412">IF(ISNUMBER(+W108/U108-1),+W108/U108-1,0)</f>
        <v>0</v>
      </c>
      <c r="Y108" s="306"/>
      <c r="Z108" s="366">
        <f t="shared" ref="Z108:Z114" si="413">IF(ISNUMBER(+Y108/W108-1),+Y108/W108-1,0)</f>
        <v>0</v>
      </c>
      <c r="AA108" s="306"/>
      <c r="AB108" s="366">
        <f t="shared" ref="AB108:AB114" si="414">IF(ISNUMBER(+AA108/Y108-1),+AA108/Y108-1,0)</f>
        <v>0</v>
      </c>
      <c r="AC108" s="306"/>
      <c r="AD108" s="366">
        <f t="shared" ref="AD108:AD114" si="415">IF(ISNUMBER(+AC108/AA108-1),+AC108/AA108-1,0)</f>
        <v>0</v>
      </c>
      <c r="AE108" s="306"/>
      <c r="AF108" s="366">
        <f t="shared" ref="AF108:AF114" si="416">IF(ISNUMBER(+AE108/AC108-1),+AE108/AC108-1,0)</f>
        <v>0</v>
      </c>
      <c r="AG108" s="306"/>
      <c r="AH108" s="366">
        <f t="shared" ref="AH108:AH114" si="417">IF(ISNUMBER(+AG108/AE108-1),+AG108/AE108-1,0)</f>
        <v>0</v>
      </c>
      <c r="AI108" s="306"/>
      <c r="AJ108" s="366">
        <f t="shared" ref="AJ108:AJ114" si="418">IF(ISNUMBER(+AI108/AG108-1),+AI108/AG108-1,0)</f>
        <v>0</v>
      </c>
      <c r="AK108" s="306"/>
      <c r="AL108" s="366">
        <f t="shared" ref="AL108:AL114" si="419">IF(ISNUMBER(+AK108/AI108-1),+AK108/AI108-1,0)</f>
        <v>0</v>
      </c>
      <c r="AM108" s="306"/>
      <c r="AN108" s="366">
        <f t="shared" ref="AN108:AN114" si="420">IF(ISNUMBER(+AM108/AK108-1),+AM108/AK108-1,0)</f>
        <v>0</v>
      </c>
      <c r="AO108" s="306"/>
      <c r="AP108" s="373">
        <f t="shared" ref="AP108:AP114" si="421">IF(ISNUMBER(+AO108/AM108-1),+AO108/AM108-1,0)</f>
        <v>0</v>
      </c>
    </row>
    <row r="109" spans="2:42" s="307" customFormat="1" ht="12.75" customHeight="1" x14ac:dyDescent="0.25">
      <c r="B109" s="303"/>
      <c r="C109" s="304"/>
      <c r="D109" s="305"/>
      <c r="E109" s="305" t="s">
        <v>93</v>
      </c>
      <c r="F109" s="304"/>
      <c r="G109" s="304"/>
      <c r="H109" s="306"/>
      <c r="I109" s="306"/>
      <c r="J109" s="366">
        <f t="shared" si="380"/>
        <v>0</v>
      </c>
      <c r="K109" s="306"/>
      <c r="L109" s="366">
        <f t="shared" si="381"/>
        <v>0</v>
      </c>
      <c r="M109" s="306"/>
      <c r="N109" s="366">
        <f t="shared" si="381"/>
        <v>0</v>
      </c>
      <c r="O109" s="306"/>
      <c r="P109" s="366">
        <f t="shared" si="381"/>
        <v>0</v>
      </c>
      <c r="Q109" s="306"/>
      <c r="R109" s="366">
        <f t="shared" si="381"/>
        <v>0</v>
      </c>
      <c r="S109" s="306"/>
      <c r="T109" s="366">
        <f t="shared" si="381"/>
        <v>0</v>
      </c>
      <c r="U109" s="306"/>
      <c r="V109" s="366">
        <f t="shared" si="381"/>
        <v>0</v>
      </c>
      <c r="W109" s="306"/>
      <c r="X109" s="366">
        <f t="shared" si="412"/>
        <v>0</v>
      </c>
      <c r="Y109" s="306"/>
      <c r="Z109" s="366">
        <f t="shared" si="413"/>
        <v>0</v>
      </c>
      <c r="AA109" s="306"/>
      <c r="AB109" s="366">
        <f t="shared" si="414"/>
        <v>0</v>
      </c>
      <c r="AC109" s="306"/>
      <c r="AD109" s="366">
        <f t="shared" si="415"/>
        <v>0</v>
      </c>
      <c r="AE109" s="306"/>
      <c r="AF109" s="366">
        <f t="shared" si="416"/>
        <v>0</v>
      </c>
      <c r="AG109" s="306"/>
      <c r="AH109" s="366">
        <f t="shared" si="417"/>
        <v>0</v>
      </c>
      <c r="AI109" s="306"/>
      <c r="AJ109" s="366">
        <f t="shared" si="418"/>
        <v>0</v>
      </c>
      <c r="AK109" s="306"/>
      <c r="AL109" s="366">
        <f t="shared" si="419"/>
        <v>0</v>
      </c>
      <c r="AM109" s="306"/>
      <c r="AN109" s="366">
        <f t="shared" si="420"/>
        <v>0</v>
      </c>
      <c r="AO109" s="306"/>
      <c r="AP109" s="373">
        <f t="shared" si="421"/>
        <v>0</v>
      </c>
    </row>
    <row r="110" spans="2:42" s="307" customFormat="1" ht="12.75" customHeight="1" x14ac:dyDescent="0.25">
      <c r="B110" s="303"/>
      <c r="C110" s="304"/>
      <c r="D110" s="305"/>
      <c r="E110" s="305" t="s">
        <v>94</v>
      </c>
      <c r="F110" s="304"/>
      <c r="G110" s="304"/>
      <c r="H110" s="306"/>
      <c r="I110" s="306"/>
      <c r="J110" s="366">
        <f t="shared" si="380"/>
        <v>0</v>
      </c>
      <c r="K110" s="306"/>
      <c r="L110" s="366">
        <f t="shared" si="381"/>
        <v>0</v>
      </c>
      <c r="M110" s="306"/>
      <c r="N110" s="366">
        <f t="shared" si="381"/>
        <v>0</v>
      </c>
      <c r="O110" s="306"/>
      <c r="P110" s="366">
        <f t="shared" si="381"/>
        <v>0</v>
      </c>
      <c r="Q110" s="306"/>
      <c r="R110" s="366">
        <f t="shared" si="381"/>
        <v>0</v>
      </c>
      <c r="S110" s="306"/>
      <c r="T110" s="366">
        <f t="shared" si="381"/>
        <v>0</v>
      </c>
      <c r="U110" s="306"/>
      <c r="V110" s="366">
        <f t="shared" si="381"/>
        <v>0</v>
      </c>
      <c r="W110" s="306"/>
      <c r="X110" s="366">
        <f t="shared" si="412"/>
        <v>0</v>
      </c>
      <c r="Y110" s="306"/>
      <c r="Z110" s="366">
        <f t="shared" si="413"/>
        <v>0</v>
      </c>
      <c r="AA110" s="306"/>
      <c r="AB110" s="366">
        <f t="shared" si="414"/>
        <v>0</v>
      </c>
      <c r="AC110" s="306"/>
      <c r="AD110" s="366">
        <f t="shared" si="415"/>
        <v>0</v>
      </c>
      <c r="AE110" s="306"/>
      <c r="AF110" s="366">
        <f t="shared" si="416"/>
        <v>0</v>
      </c>
      <c r="AG110" s="306"/>
      <c r="AH110" s="366">
        <f t="shared" si="417"/>
        <v>0</v>
      </c>
      <c r="AI110" s="306"/>
      <c r="AJ110" s="366">
        <f t="shared" si="418"/>
        <v>0</v>
      </c>
      <c r="AK110" s="306"/>
      <c r="AL110" s="366">
        <f t="shared" si="419"/>
        <v>0</v>
      </c>
      <c r="AM110" s="306"/>
      <c r="AN110" s="366">
        <f t="shared" si="420"/>
        <v>0</v>
      </c>
      <c r="AO110" s="306"/>
      <c r="AP110" s="373">
        <f t="shared" si="421"/>
        <v>0</v>
      </c>
    </row>
    <row r="111" spans="2:42" s="307" customFormat="1" ht="12.75" customHeight="1" x14ac:dyDescent="0.25">
      <c r="B111" s="303"/>
      <c r="C111" s="304"/>
      <c r="D111" s="305"/>
      <c r="E111" s="305" t="s">
        <v>95</v>
      </c>
      <c r="F111" s="304"/>
      <c r="G111" s="304"/>
      <c r="H111" s="306"/>
      <c r="I111" s="306"/>
      <c r="J111" s="366">
        <f t="shared" si="380"/>
        <v>0</v>
      </c>
      <c r="K111" s="306"/>
      <c r="L111" s="366">
        <f t="shared" si="381"/>
        <v>0</v>
      </c>
      <c r="M111" s="306"/>
      <c r="N111" s="366">
        <f t="shared" si="381"/>
        <v>0</v>
      </c>
      <c r="O111" s="306"/>
      <c r="P111" s="366">
        <f t="shared" si="381"/>
        <v>0</v>
      </c>
      <c r="Q111" s="306"/>
      <c r="R111" s="366">
        <f t="shared" si="381"/>
        <v>0</v>
      </c>
      <c r="S111" s="306"/>
      <c r="T111" s="366">
        <f t="shared" si="381"/>
        <v>0</v>
      </c>
      <c r="U111" s="306"/>
      <c r="V111" s="366">
        <f t="shared" si="381"/>
        <v>0</v>
      </c>
      <c r="W111" s="306"/>
      <c r="X111" s="366">
        <f t="shared" si="412"/>
        <v>0</v>
      </c>
      <c r="Y111" s="306"/>
      <c r="Z111" s="366">
        <f t="shared" si="413"/>
        <v>0</v>
      </c>
      <c r="AA111" s="306"/>
      <c r="AB111" s="366">
        <f t="shared" si="414"/>
        <v>0</v>
      </c>
      <c r="AC111" s="306"/>
      <c r="AD111" s="366">
        <f t="shared" si="415"/>
        <v>0</v>
      </c>
      <c r="AE111" s="306"/>
      <c r="AF111" s="366">
        <f t="shared" si="416"/>
        <v>0</v>
      </c>
      <c r="AG111" s="306"/>
      <c r="AH111" s="366">
        <f t="shared" si="417"/>
        <v>0</v>
      </c>
      <c r="AI111" s="306"/>
      <c r="AJ111" s="366">
        <f t="shared" si="418"/>
        <v>0</v>
      </c>
      <c r="AK111" s="306"/>
      <c r="AL111" s="366">
        <f t="shared" si="419"/>
        <v>0</v>
      </c>
      <c r="AM111" s="306"/>
      <c r="AN111" s="366">
        <f t="shared" si="420"/>
        <v>0</v>
      </c>
      <c r="AO111" s="306"/>
      <c r="AP111" s="373">
        <f t="shared" si="421"/>
        <v>0</v>
      </c>
    </row>
    <row r="112" spans="2:42" s="307" customFormat="1" ht="12.75" customHeight="1" x14ac:dyDescent="0.25">
      <c r="B112" s="303"/>
      <c r="C112" s="304"/>
      <c r="D112" s="305"/>
      <c r="E112" s="305" t="s">
        <v>96</v>
      </c>
      <c r="F112" s="304"/>
      <c r="G112" s="304"/>
      <c r="H112" s="306"/>
      <c r="I112" s="306"/>
      <c r="J112" s="366">
        <f t="shared" si="380"/>
        <v>0</v>
      </c>
      <c r="K112" s="306"/>
      <c r="L112" s="366">
        <f t="shared" si="381"/>
        <v>0</v>
      </c>
      <c r="M112" s="306"/>
      <c r="N112" s="366">
        <f t="shared" si="381"/>
        <v>0</v>
      </c>
      <c r="O112" s="306"/>
      <c r="P112" s="366">
        <f t="shared" si="381"/>
        <v>0</v>
      </c>
      <c r="Q112" s="306"/>
      <c r="R112" s="366">
        <f t="shared" si="381"/>
        <v>0</v>
      </c>
      <c r="S112" s="306"/>
      <c r="T112" s="366">
        <f t="shared" si="381"/>
        <v>0</v>
      </c>
      <c r="U112" s="306"/>
      <c r="V112" s="366">
        <f t="shared" si="381"/>
        <v>0</v>
      </c>
      <c r="W112" s="306"/>
      <c r="X112" s="366">
        <f t="shared" si="412"/>
        <v>0</v>
      </c>
      <c r="Y112" s="306"/>
      <c r="Z112" s="366">
        <f t="shared" si="413"/>
        <v>0</v>
      </c>
      <c r="AA112" s="306"/>
      <c r="AB112" s="366">
        <f t="shared" si="414"/>
        <v>0</v>
      </c>
      <c r="AC112" s="306"/>
      <c r="AD112" s="366">
        <f t="shared" si="415"/>
        <v>0</v>
      </c>
      <c r="AE112" s="306"/>
      <c r="AF112" s="366">
        <f t="shared" si="416"/>
        <v>0</v>
      </c>
      <c r="AG112" s="306"/>
      <c r="AH112" s="366">
        <f t="shared" si="417"/>
        <v>0</v>
      </c>
      <c r="AI112" s="306"/>
      <c r="AJ112" s="366">
        <f t="shared" si="418"/>
        <v>0</v>
      </c>
      <c r="AK112" s="306"/>
      <c r="AL112" s="366">
        <f t="shared" si="419"/>
        <v>0</v>
      </c>
      <c r="AM112" s="306"/>
      <c r="AN112" s="366">
        <f t="shared" si="420"/>
        <v>0</v>
      </c>
      <c r="AO112" s="306"/>
      <c r="AP112" s="373">
        <f t="shared" si="421"/>
        <v>0</v>
      </c>
    </row>
    <row r="113" spans="2:42" s="307" customFormat="1" ht="12.75" customHeight="1" x14ac:dyDescent="0.25">
      <c r="B113" s="484"/>
      <c r="C113" s="485"/>
      <c r="E113" s="307" t="s">
        <v>97</v>
      </c>
      <c r="F113" s="485"/>
      <c r="G113" s="485"/>
      <c r="H113" s="49"/>
      <c r="I113" s="49"/>
      <c r="J113" s="365">
        <f t="shared" si="380"/>
        <v>0</v>
      </c>
      <c r="K113" s="49"/>
      <c r="L113" s="365">
        <f t="shared" si="381"/>
        <v>0</v>
      </c>
      <c r="M113" s="49"/>
      <c r="N113" s="365">
        <f t="shared" si="381"/>
        <v>0</v>
      </c>
      <c r="O113" s="49"/>
      <c r="P113" s="365">
        <f t="shared" si="381"/>
        <v>0</v>
      </c>
      <c r="Q113" s="49"/>
      <c r="R113" s="365">
        <f t="shared" si="381"/>
        <v>0</v>
      </c>
      <c r="S113" s="49"/>
      <c r="T113" s="365">
        <f t="shared" si="381"/>
        <v>0</v>
      </c>
      <c r="U113" s="49"/>
      <c r="V113" s="365">
        <f t="shared" si="381"/>
        <v>0</v>
      </c>
      <c r="W113" s="49"/>
      <c r="X113" s="365">
        <f t="shared" si="412"/>
        <v>0</v>
      </c>
      <c r="Y113" s="49"/>
      <c r="Z113" s="365">
        <f t="shared" si="413"/>
        <v>0</v>
      </c>
      <c r="AA113" s="49"/>
      <c r="AB113" s="365">
        <f t="shared" si="414"/>
        <v>0</v>
      </c>
      <c r="AC113" s="49"/>
      <c r="AD113" s="365">
        <f t="shared" si="415"/>
        <v>0</v>
      </c>
      <c r="AE113" s="49"/>
      <c r="AF113" s="365">
        <f t="shared" si="416"/>
        <v>0</v>
      </c>
      <c r="AG113" s="49"/>
      <c r="AH113" s="365">
        <f t="shared" si="417"/>
        <v>0</v>
      </c>
      <c r="AI113" s="49"/>
      <c r="AJ113" s="365">
        <f t="shared" si="418"/>
        <v>0</v>
      </c>
      <c r="AK113" s="49"/>
      <c r="AL113" s="365">
        <f t="shared" si="419"/>
        <v>0</v>
      </c>
      <c r="AM113" s="49"/>
      <c r="AN113" s="365">
        <f t="shared" si="420"/>
        <v>0</v>
      </c>
      <c r="AO113" s="49"/>
      <c r="AP113" s="372">
        <f t="shared" si="421"/>
        <v>0</v>
      </c>
    </row>
    <row r="114" spans="2:42" s="345" customFormat="1" ht="12.75" customHeight="1" x14ac:dyDescent="0.2">
      <c r="B114" s="480" t="s">
        <v>56</v>
      </c>
      <c r="C114" s="340"/>
      <c r="D114" s="339"/>
      <c r="E114" s="340"/>
      <c r="F114" s="340"/>
      <c r="G114" s="340"/>
      <c r="H114" s="481">
        <f>+H116+H117+H118+H119+H120+H121</f>
        <v>0</v>
      </c>
      <c r="I114" s="481">
        <f>+I116+I117+I118+I119+I120+I121</f>
        <v>0</v>
      </c>
      <c r="J114" s="343">
        <f t="shared" si="380"/>
        <v>0</v>
      </c>
      <c r="K114" s="481">
        <f>+K116+K117+K118+K119+K120+K121</f>
        <v>0</v>
      </c>
      <c r="L114" s="343">
        <f t="shared" si="381"/>
        <v>0</v>
      </c>
      <c r="M114" s="481">
        <f>+M116+M117+M118+M119+M120+M121</f>
        <v>0</v>
      </c>
      <c r="N114" s="343">
        <f t="shared" si="381"/>
        <v>0</v>
      </c>
      <c r="O114" s="481">
        <f>+O116+O117+O118+O119+O120+O121</f>
        <v>0</v>
      </c>
      <c r="P114" s="343">
        <f t="shared" si="381"/>
        <v>0</v>
      </c>
      <c r="Q114" s="481">
        <f>+Q116+Q117+Q118+Q119+Q120+Q121</f>
        <v>0</v>
      </c>
      <c r="R114" s="343">
        <f t="shared" si="381"/>
        <v>0</v>
      </c>
      <c r="S114" s="481">
        <f>+S116+S117+S118+S119+S120+S121</f>
        <v>0</v>
      </c>
      <c r="T114" s="343">
        <f t="shared" si="381"/>
        <v>0</v>
      </c>
      <c r="U114" s="481">
        <f>+U116+U117+U118+U119+U120+U121</f>
        <v>0</v>
      </c>
      <c r="V114" s="343">
        <f t="shared" si="381"/>
        <v>0</v>
      </c>
      <c r="W114" s="481">
        <f>+W116+W117+W118+W119+W120+W121</f>
        <v>0</v>
      </c>
      <c r="X114" s="343">
        <f t="shared" si="412"/>
        <v>0</v>
      </c>
      <c r="Y114" s="481">
        <f>+Y116+Y117+Y118+Y119+Y120+Y121</f>
        <v>0</v>
      </c>
      <c r="Z114" s="343">
        <f t="shared" si="413"/>
        <v>0</v>
      </c>
      <c r="AA114" s="481">
        <f>+AA116+AA117+AA118+AA119+AA120+AA121</f>
        <v>0</v>
      </c>
      <c r="AB114" s="343">
        <f t="shared" si="414"/>
        <v>0</v>
      </c>
      <c r="AC114" s="481">
        <f>+AC116+AC117+AC118+AC119+AC120+AC121</f>
        <v>0</v>
      </c>
      <c r="AD114" s="343">
        <f t="shared" si="415"/>
        <v>0</v>
      </c>
      <c r="AE114" s="481">
        <f>+AE116+AE117+AE118+AE119+AE120+AE121</f>
        <v>0</v>
      </c>
      <c r="AF114" s="343">
        <f t="shared" si="416"/>
        <v>0</v>
      </c>
      <c r="AG114" s="481">
        <f>+AG116+AG117+AG118+AG119+AG120+AG121</f>
        <v>0</v>
      </c>
      <c r="AH114" s="343">
        <f t="shared" si="417"/>
        <v>0</v>
      </c>
      <c r="AI114" s="481">
        <f>+AI116+AI117+AI118+AI119+AI120+AI121</f>
        <v>0</v>
      </c>
      <c r="AJ114" s="343">
        <f t="shared" si="418"/>
        <v>0</v>
      </c>
      <c r="AK114" s="481">
        <f>+AK116+AK117+AK118+AK119+AK120+AK121</f>
        <v>0</v>
      </c>
      <c r="AL114" s="343">
        <f t="shared" si="419"/>
        <v>0</v>
      </c>
      <c r="AM114" s="481">
        <f>+AM116+AM117+AM118+AM119+AM120+AM121</f>
        <v>0</v>
      </c>
      <c r="AN114" s="343">
        <f t="shared" si="420"/>
        <v>0</v>
      </c>
      <c r="AO114" s="481">
        <f>+AO116+AO117+AO118+AO119+AO120+AO121</f>
        <v>0</v>
      </c>
      <c r="AP114" s="344">
        <f t="shared" si="421"/>
        <v>0</v>
      </c>
    </row>
    <row r="115" spans="2:42" s="111" customFormat="1" ht="11.25" hidden="1" outlineLevel="1" x14ac:dyDescent="0.2">
      <c r="B115" s="88"/>
      <c r="C115" s="92"/>
      <c r="D115" s="91" t="s">
        <v>141</v>
      </c>
      <c r="E115" s="92"/>
      <c r="F115" s="92"/>
      <c r="G115" s="110"/>
      <c r="H115" s="93">
        <f>IF(ISNUMBER(+H114/H$12),+H114/H$12,0)</f>
        <v>0</v>
      </c>
      <c r="I115" s="94">
        <f>IF(ISNUMBER(+I114/I$12),+I114/I$12,0)</f>
        <v>0</v>
      </c>
      <c r="J115" s="368"/>
      <c r="K115" s="94">
        <f>IF(ISNUMBER(+K114/K$12),+K114/K$12,0)</f>
        <v>0</v>
      </c>
      <c r="L115" s="368"/>
      <c r="M115" s="94">
        <f>IF(ISNUMBER(+M114/M$12),+M114/M$12,0)</f>
        <v>0</v>
      </c>
      <c r="N115" s="368"/>
      <c r="O115" s="94">
        <f>IF(ISNUMBER(+O114/O$12),+O114/O$12,0)</f>
        <v>0</v>
      </c>
      <c r="P115" s="368"/>
      <c r="Q115" s="94">
        <f>IF(ISNUMBER(+Q114/Q$12),+Q114/Q$12,0)</f>
        <v>0</v>
      </c>
      <c r="R115" s="368"/>
      <c r="S115" s="94">
        <f>IF(ISNUMBER(+S114/S$12),+S114/S$12,0)</f>
        <v>0</v>
      </c>
      <c r="T115" s="368"/>
      <c r="U115" s="94">
        <f>IF(ISNUMBER(+U114/U$12),+U114/U$12,0)</f>
        <v>0</v>
      </c>
      <c r="V115" s="368"/>
      <c r="W115" s="94">
        <f>IF(ISNUMBER(+W114/W$12),+W114/W$12,0)</f>
        <v>0</v>
      </c>
      <c r="X115" s="368"/>
      <c r="Y115" s="94">
        <f>IF(ISNUMBER(+Y114/Y$12),+Y114/Y$12,0)</f>
        <v>0</v>
      </c>
      <c r="Z115" s="368"/>
      <c r="AA115" s="94">
        <f>IF(ISNUMBER(+AA114/AA$12),+AA114/AA$12,0)</f>
        <v>0</v>
      </c>
      <c r="AB115" s="368"/>
      <c r="AC115" s="94">
        <f>IF(ISNUMBER(+AC114/AC$12),+AC114/AC$12,0)</f>
        <v>0</v>
      </c>
      <c r="AD115" s="368"/>
      <c r="AE115" s="94">
        <f>IF(ISNUMBER(+AE114/AE$12),+AE114/AE$12,0)</f>
        <v>0</v>
      </c>
      <c r="AF115" s="368"/>
      <c r="AG115" s="94">
        <f>IF(ISNUMBER(+AG114/AG$12),+AG114/AG$12,0)</f>
        <v>0</v>
      </c>
      <c r="AH115" s="368"/>
      <c r="AI115" s="94">
        <f>IF(ISNUMBER(+AI114/AI$12),+AI114/AI$12,0)</f>
        <v>0</v>
      </c>
      <c r="AJ115" s="368"/>
      <c r="AK115" s="94">
        <f>IF(ISNUMBER(+AK114/AK$12),+AK114/AK$12,0)</f>
        <v>0</v>
      </c>
      <c r="AL115" s="368"/>
      <c r="AM115" s="94">
        <f>IF(ISNUMBER(+AM114/AM$12),+AM114/AM$12,0)</f>
        <v>0</v>
      </c>
      <c r="AN115" s="368"/>
      <c r="AO115" s="94">
        <f>IF(ISNUMBER(+AO114/AO$12),+AO114/AO$12,0)</f>
        <v>0</v>
      </c>
      <c r="AP115" s="375"/>
    </row>
    <row r="116" spans="2:42" s="307" customFormat="1" ht="12.75" customHeight="1" collapsed="1" x14ac:dyDescent="0.25">
      <c r="B116" s="303"/>
      <c r="C116" s="304"/>
      <c r="D116" s="305"/>
      <c r="E116" s="305" t="s">
        <v>92</v>
      </c>
      <c r="F116" s="304"/>
      <c r="G116" s="304"/>
      <c r="H116" s="306"/>
      <c r="I116" s="306"/>
      <c r="J116" s="366">
        <f t="shared" si="380"/>
        <v>0</v>
      </c>
      <c r="K116" s="306"/>
      <c r="L116" s="366">
        <f t="shared" si="381"/>
        <v>0</v>
      </c>
      <c r="M116" s="306"/>
      <c r="N116" s="366">
        <f t="shared" si="381"/>
        <v>0</v>
      </c>
      <c r="O116" s="306"/>
      <c r="P116" s="366">
        <f t="shared" si="381"/>
        <v>0</v>
      </c>
      <c r="Q116" s="306"/>
      <c r="R116" s="366">
        <f t="shared" si="381"/>
        <v>0</v>
      </c>
      <c r="S116" s="306"/>
      <c r="T116" s="366">
        <f t="shared" si="381"/>
        <v>0</v>
      </c>
      <c r="U116" s="306"/>
      <c r="V116" s="366">
        <f t="shared" si="381"/>
        <v>0</v>
      </c>
      <c r="W116" s="306"/>
      <c r="X116" s="366">
        <f t="shared" ref="X116:X121" si="422">IF(ISNUMBER(+W116/U116-1),+W116/U116-1,0)</f>
        <v>0</v>
      </c>
      <c r="Y116" s="306"/>
      <c r="Z116" s="366">
        <f t="shared" ref="Z116:Z121" si="423">IF(ISNUMBER(+Y116/W116-1),+Y116/W116-1,0)</f>
        <v>0</v>
      </c>
      <c r="AA116" s="306"/>
      <c r="AB116" s="366">
        <f t="shared" ref="AB116:AB121" si="424">IF(ISNUMBER(+AA116/Y116-1),+AA116/Y116-1,0)</f>
        <v>0</v>
      </c>
      <c r="AC116" s="306"/>
      <c r="AD116" s="366">
        <f t="shared" ref="AD116:AD121" si="425">IF(ISNUMBER(+AC116/AA116-1),+AC116/AA116-1,0)</f>
        <v>0</v>
      </c>
      <c r="AE116" s="306"/>
      <c r="AF116" s="366">
        <f t="shared" ref="AF116:AF121" si="426">IF(ISNUMBER(+AE116/AC116-1),+AE116/AC116-1,0)</f>
        <v>0</v>
      </c>
      <c r="AG116" s="306"/>
      <c r="AH116" s="366">
        <f t="shared" ref="AH116:AH121" si="427">IF(ISNUMBER(+AG116/AE116-1),+AG116/AE116-1,0)</f>
        <v>0</v>
      </c>
      <c r="AI116" s="306"/>
      <c r="AJ116" s="366">
        <f t="shared" ref="AJ116:AJ121" si="428">IF(ISNUMBER(+AI116/AG116-1),+AI116/AG116-1,0)</f>
        <v>0</v>
      </c>
      <c r="AK116" s="306"/>
      <c r="AL116" s="366">
        <f t="shared" ref="AL116:AL121" si="429">IF(ISNUMBER(+AK116/AI116-1),+AK116/AI116-1,0)</f>
        <v>0</v>
      </c>
      <c r="AM116" s="306"/>
      <c r="AN116" s="366">
        <f t="shared" ref="AN116:AN121" si="430">IF(ISNUMBER(+AM116/AK116-1),+AM116/AK116-1,0)</f>
        <v>0</v>
      </c>
      <c r="AO116" s="306"/>
      <c r="AP116" s="373">
        <f t="shared" ref="AP116:AP121" si="431">IF(ISNUMBER(+AO116/AM116-1),+AO116/AM116-1,0)</f>
        <v>0</v>
      </c>
    </row>
    <row r="117" spans="2:42" s="307" customFormat="1" ht="12.75" customHeight="1" x14ac:dyDescent="0.25">
      <c r="B117" s="303"/>
      <c r="C117" s="304"/>
      <c r="D117" s="305"/>
      <c r="E117" s="305" t="s">
        <v>93</v>
      </c>
      <c r="F117" s="304"/>
      <c r="G117" s="304"/>
      <c r="H117" s="306"/>
      <c r="I117" s="306"/>
      <c r="J117" s="366">
        <f t="shared" si="380"/>
        <v>0</v>
      </c>
      <c r="K117" s="306"/>
      <c r="L117" s="366">
        <f t="shared" si="381"/>
        <v>0</v>
      </c>
      <c r="M117" s="306"/>
      <c r="N117" s="366">
        <f t="shared" si="381"/>
        <v>0</v>
      </c>
      <c r="O117" s="306"/>
      <c r="P117" s="366">
        <f t="shared" si="381"/>
        <v>0</v>
      </c>
      <c r="Q117" s="306"/>
      <c r="R117" s="366">
        <f t="shared" si="381"/>
        <v>0</v>
      </c>
      <c r="S117" s="306"/>
      <c r="T117" s="366">
        <f t="shared" si="381"/>
        <v>0</v>
      </c>
      <c r="U117" s="306"/>
      <c r="V117" s="366">
        <f t="shared" si="381"/>
        <v>0</v>
      </c>
      <c r="W117" s="306"/>
      <c r="X117" s="366">
        <f t="shared" si="422"/>
        <v>0</v>
      </c>
      <c r="Y117" s="306"/>
      <c r="Z117" s="366">
        <f t="shared" si="423"/>
        <v>0</v>
      </c>
      <c r="AA117" s="306"/>
      <c r="AB117" s="366">
        <f t="shared" si="424"/>
        <v>0</v>
      </c>
      <c r="AC117" s="306"/>
      <c r="AD117" s="366">
        <f t="shared" si="425"/>
        <v>0</v>
      </c>
      <c r="AE117" s="306"/>
      <c r="AF117" s="366">
        <f t="shared" si="426"/>
        <v>0</v>
      </c>
      <c r="AG117" s="306"/>
      <c r="AH117" s="366">
        <f t="shared" si="427"/>
        <v>0</v>
      </c>
      <c r="AI117" s="306"/>
      <c r="AJ117" s="366">
        <f t="shared" si="428"/>
        <v>0</v>
      </c>
      <c r="AK117" s="306"/>
      <c r="AL117" s="366">
        <f t="shared" si="429"/>
        <v>0</v>
      </c>
      <c r="AM117" s="306"/>
      <c r="AN117" s="366">
        <f t="shared" si="430"/>
        <v>0</v>
      </c>
      <c r="AO117" s="306"/>
      <c r="AP117" s="373">
        <f t="shared" si="431"/>
        <v>0</v>
      </c>
    </row>
    <row r="118" spans="2:42" s="307" customFormat="1" ht="12.75" customHeight="1" x14ac:dyDescent="0.25">
      <c r="B118" s="303"/>
      <c r="C118" s="304"/>
      <c r="D118" s="305"/>
      <c r="E118" s="305" t="s">
        <v>94</v>
      </c>
      <c r="F118" s="304"/>
      <c r="G118" s="304"/>
      <c r="H118" s="306"/>
      <c r="I118" s="306"/>
      <c r="J118" s="366">
        <f t="shared" si="380"/>
        <v>0</v>
      </c>
      <c r="K118" s="306"/>
      <c r="L118" s="366">
        <f t="shared" si="381"/>
        <v>0</v>
      </c>
      <c r="M118" s="306"/>
      <c r="N118" s="366">
        <f t="shared" si="381"/>
        <v>0</v>
      </c>
      <c r="O118" s="306"/>
      <c r="P118" s="366">
        <f t="shared" si="381"/>
        <v>0</v>
      </c>
      <c r="Q118" s="306"/>
      <c r="R118" s="366">
        <f t="shared" si="381"/>
        <v>0</v>
      </c>
      <c r="S118" s="306"/>
      <c r="T118" s="366">
        <f t="shared" si="381"/>
        <v>0</v>
      </c>
      <c r="U118" s="306"/>
      <c r="V118" s="366">
        <f t="shared" si="381"/>
        <v>0</v>
      </c>
      <c r="W118" s="306"/>
      <c r="X118" s="366">
        <f t="shared" si="422"/>
        <v>0</v>
      </c>
      <c r="Y118" s="306"/>
      <c r="Z118" s="366">
        <f t="shared" si="423"/>
        <v>0</v>
      </c>
      <c r="AA118" s="306"/>
      <c r="AB118" s="366">
        <f t="shared" si="424"/>
        <v>0</v>
      </c>
      <c r="AC118" s="306"/>
      <c r="AD118" s="366">
        <f t="shared" si="425"/>
        <v>0</v>
      </c>
      <c r="AE118" s="306"/>
      <c r="AF118" s="366">
        <f t="shared" si="426"/>
        <v>0</v>
      </c>
      <c r="AG118" s="306"/>
      <c r="AH118" s="366">
        <f t="shared" si="427"/>
        <v>0</v>
      </c>
      <c r="AI118" s="306"/>
      <c r="AJ118" s="366">
        <f t="shared" si="428"/>
        <v>0</v>
      </c>
      <c r="AK118" s="306"/>
      <c r="AL118" s="366">
        <f t="shared" si="429"/>
        <v>0</v>
      </c>
      <c r="AM118" s="306"/>
      <c r="AN118" s="366">
        <f t="shared" si="430"/>
        <v>0</v>
      </c>
      <c r="AO118" s="306"/>
      <c r="AP118" s="373">
        <f t="shared" si="431"/>
        <v>0</v>
      </c>
    </row>
    <row r="119" spans="2:42" s="307" customFormat="1" ht="12.75" customHeight="1" x14ac:dyDescent="0.25">
      <c r="B119" s="303"/>
      <c r="C119" s="304"/>
      <c r="D119" s="305"/>
      <c r="E119" s="305" t="s">
        <v>95</v>
      </c>
      <c r="F119" s="304"/>
      <c r="G119" s="304"/>
      <c r="H119" s="306"/>
      <c r="I119" s="306"/>
      <c r="J119" s="366">
        <f t="shared" si="380"/>
        <v>0</v>
      </c>
      <c r="K119" s="306"/>
      <c r="L119" s="366">
        <f t="shared" si="381"/>
        <v>0</v>
      </c>
      <c r="M119" s="306"/>
      <c r="N119" s="366">
        <f t="shared" si="381"/>
        <v>0</v>
      </c>
      <c r="O119" s="306"/>
      <c r="P119" s="366">
        <f t="shared" si="381"/>
        <v>0</v>
      </c>
      <c r="Q119" s="306"/>
      <c r="R119" s="366">
        <f t="shared" si="381"/>
        <v>0</v>
      </c>
      <c r="S119" s="306"/>
      <c r="T119" s="366">
        <f t="shared" si="381"/>
        <v>0</v>
      </c>
      <c r="U119" s="306"/>
      <c r="V119" s="366">
        <f t="shared" si="381"/>
        <v>0</v>
      </c>
      <c r="W119" s="306"/>
      <c r="X119" s="366">
        <f t="shared" si="422"/>
        <v>0</v>
      </c>
      <c r="Y119" s="306"/>
      <c r="Z119" s="366">
        <f t="shared" si="423"/>
        <v>0</v>
      </c>
      <c r="AA119" s="306"/>
      <c r="AB119" s="366">
        <f t="shared" si="424"/>
        <v>0</v>
      </c>
      <c r="AC119" s="306"/>
      <c r="AD119" s="366">
        <f t="shared" si="425"/>
        <v>0</v>
      </c>
      <c r="AE119" s="306"/>
      <c r="AF119" s="366">
        <f t="shared" si="426"/>
        <v>0</v>
      </c>
      <c r="AG119" s="306"/>
      <c r="AH119" s="366">
        <f t="shared" si="427"/>
        <v>0</v>
      </c>
      <c r="AI119" s="306"/>
      <c r="AJ119" s="366">
        <f t="shared" si="428"/>
        <v>0</v>
      </c>
      <c r="AK119" s="306"/>
      <c r="AL119" s="366">
        <f t="shared" si="429"/>
        <v>0</v>
      </c>
      <c r="AM119" s="306"/>
      <c r="AN119" s="366">
        <f t="shared" si="430"/>
        <v>0</v>
      </c>
      <c r="AO119" s="306"/>
      <c r="AP119" s="373">
        <f t="shared" si="431"/>
        <v>0</v>
      </c>
    </row>
    <row r="120" spans="2:42" s="307" customFormat="1" ht="12.75" customHeight="1" x14ac:dyDescent="0.25">
      <c r="B120" s="303"/>
      <c r="C120" s="304"/>
      <c r="D120" s="305"/>
      <c r="E120" s="305" t="s">
        <v>96</v>
      </c>
      <c r="F120" s="304"/>
      <c r="G120" s="304"/>
      <c r="H120" s="306"/>
      <c r="I120" s="306"/>
      <c r="J120" s="366">
        <f t="shared" si="380"/>
        <v>0</v>
      </c>
      <c r="K120" s="306"/>
      <c r="L120" s="366">
        <f t="shared" si="381"/>
        <v>0</v>
      </c>
      <c r="M120" s="306"/>
      <c r="N120" s="366">
        <f t="shared" si="381"/>
        <v>0</v>
      </c>
      <c r="O120" s="306"/>
      <c r="P120" s="366">
        <f t="shared" si="381"/>
        <v>0</v>
      </c>
      <c r="Q120" s="306"/>
      <c r="R120" s="366">
        <f t="shared" si="381"/>
        <v>0</v>
      </c>
      <c r="S120" s="306"/>
      <c r="T120" s="366">
        <f t="shared" si="381"/>
        <v>0</v>
      </c>
      <c r="U120" s="306"/>
      <c r="V120" s="366">
        <f t="shared" si="381"/>
        <v>0</v>
      </c>
      <c r="W120" s="306"/>
      <c r="X120" s="366">
        <f t="shared" si="422"/>
        <v>0</v>
      </c>
      <c r="Y120" s="306"/>
      <c r="Z120" s="366">
        <f t="shared" si="423"/>
        <v>0</v>
      </c>
      <c r="AA120" s="306"/>
      <c r="AB120" s="366">
        <f t="shared" si="424"/>
        <v>0</v>
      </c>
      <c r="AC120" s="306"/>
      <c r="AD120" s="366">
        <f t="shared" si="425"/>
        <v>0</v>
      </c>
      <c r="AE120" s="306"/>
      <c r="AF120" s="366">
        <f t="shared" si="426"/>
        <v>0</v>
      </c>
      <c r="AG120" s="306"/>
      <c r="AH120" s="366">
        <f t="shared" si="427"/>
        <v>0</v>
      </c>
      <c r="AI120" s="306"/>
      <c r="AJ120" s="366">
        <f t="shared" si="428"/>
        <v>0</v>
      </c>
      <c r="AK120" s="306"/>
      <c r="AL120" s="366">
        <f t="shared" si="429"/>
        <v>0</v>
      </c>
      <c r="AM120" s="306"/>
      <c r="AN120" s="366">
        <f t="shared" si="430"/>
        <v>0</v>
      </c>
      <c r="AO120" s="306"/>
      <c r="AP120" s="373">
        <f t="shared" si="431"/>
        <v>0</v>
      </c>
    </row>
    <row r="121" spans="2:42" s="307" customFormat="1" ht="12.75" customHeight="1" x14ac:dyDescent="0.25">
      <c r="B121" s="360"/>
      <c r="C121" s="361"/>
      <c r="D121" s="362"/>
      <c r="E121" s="362" t="s">
        <v>98</v>
      </c>
      <c r="F121" s="361"/>
      <c r="G121" s="361"/>
      <c r="H121" s="363"/>
      <c r="I121" s="363"/>
      <c r="J121" s="378">
        <f t="shared" si="380"/>
        <v>0</v>
      </c>
      <c r="K121" s="363"/>
      <c r="L121" s="378">
        <f t="shared" si="381"/>
        <v>0</v>
      </c>
      <c r="M121" s="363"/>
      <c r="N121" s="378">
        <f t="shared" si="381"/>
        <v>0</v>
      </c>
      <c r="O121" s="363"/>
      <c r="P121" s="378">
        <f t="shared" si="381"/>
        <v>0</v>
      </c>
      <c r="Q121" s="363"/>
      <c r="R121" s="378">
        <f t="shared" si="381"/>
        <v>0</v>
      </c>
      <c r="S121" s="363"/>
      <c r="T121" s="378">
        <f t="shared" si="381"/>
        <v>0</v>
      </c>
      <c r="U121" s="363"/>
      <c r="V121" s="378">
        <f t="shared" si="381"/>
        <v>0</v>
      </c>
      <c r="W121" s="363"/>
      <c r="X121" s="378">
        <f t="shared" si="422"/>
        <v>0</v>
      </c>
      <c r="Y121" s="363"/>
      <c r="Z121" s="378">
        <f t="shared" si="423"/>
        <v>0</v>
      </c>
      <c r="AA121" s="363"/>
      <c r="AB121" s="378">
        <f t="shared" si="424"/>
        <v>0</v>
      </c>
      <c r="AC121" s="363"/>
      <c r="AD121" s="378">
        <f t="shared" si="425"/>
        <v>0</v>
      </c>
      <c r="AE121" s="363"/>
      <c r="AF121" s="378">
        <f t="shared" si="426"/>
        <v>0</v>
      </c>
      <c r="AG121" s="363"/>
      <c r="AH121" s="378">
        <f t="shared" si="427"/>
        <v>0</v>
      </c>
      <c r="AI121" s="363"/>
      <c r="AJ121" s="378">
        <f t="shared" si="428"/>
        <v>0</v>
      </c>
      <c r="AK121" s="363"/>
      <c r="AL121" s="378">
        <f t="shared" si="429"/>
        <v>0</v>
      </c>
      <c r="AM121" s="363"/>
      <c r="AN121" s="378">
        <f t="shared" si="430"/>
        <v>0</v>
      </c>
      <c r="AO121" s="363"/>
      <c r="AP121" s="379">
        <f t="shared" si="431"/>
        <v>0</v>
      </c>
    </row>
    <row r="122" spans="2:42" x14ac:dyDescent="0.2">
      <c r="D122" s="65"/>
    </row>
    <row r="123" spans="2:42" x14ac:dyDescent="0.2">
      <c r="D123" s="65"/>
    </row>
  </sheetData>
  <sheetProtection password="C678" sheet="1" objects="1" scenarios="1"/>
  <mergeCells count="43">
    <mergeCell ref="AO89:AP89"/>
    <mergeCell ref="AM9:AN9"/>
    <mergeCell ref="AO9:AP9"/>
    <mergeCell ref="I89:J89"/>
    <mergeCell ref="K89:L89"/>
    <mergeCell ref="M89:N89"/>
    <mergeCell ref="O89:P89"/>
    <mergeCell ref="Q89:R89"/>
    <mergeCell ref="S89:T89"/>
    <mergeCell ref="U89:V89"/>
    <mergeCell ref="AM89:AN89"/>
    <mergeCell ref="I9:J9"/>
    <mergeCell ref="U9:V9"/>
    <mergeCell ref="W89:X89"/>
    <mergeCell ref="Y89:Z89"/>
    <mergeCell ref="AA89:AB89"/>
    <mergeCell ref="B8:AP8"/>
    <mergeCell ref="K9:L9"/>
    <mergeCell ref="M9:N9"/>
    <mergeCell ref="O9:P9"/>
    <mergeCell ref="Q9:R9"/>
    <mergeCell ref="S9:T9"/>
    <mergeCell ref="W9:X9"/>
    <mergeCell ref="Y9:Z9"/>
    <mergeCell ref="AA9:AB9"/>
    <mergeCell ref="AC9:AD9"/>
    <mergeCell ref="AE9:AF9"/>
    <mergeCell ref="AG9:AH9"/>
    <mergeCell ref="AI9:AJ9"/>
    <mergeCell ref="AK9:AL9"/>
    <mergeCell ref="B7:D7"/>
    <mergeCell ref="E4:G4"/>
    <mergeCell ref="E5:G5"/>
    <mergeCell ref="E6:G6"/>
    <mergeCell ref="E7:G7"/>
    <mergeCell ref="B6:D6"/>
    <mergeCell ref="B4:D4"/>
    <mergeCell ref="B5:D5"/>
    <mergeCell ref="AC89:AD89"/>
    <mergeCell ref="AE89:AF89"/>
    <mergeCell ref="AG89:AH89"/>
    <mergeCell ref="AI89:AJ89"/>
    <mergeCell ref="AK89:AL89"/>
  </mergeCells>
  <phoneticPr fontId="3" type="noConversion"/>
  <conditionalFormatting sqref="D116:D120 D13:D15 C85:D85 C88:D88 C19:D19 D92:D96 D100:D104 D108:D112 D87 J87 J90 C39:D39 C63:D63 J55 C12:D12 D21 D23 D25 C27:D27 J27 J29 C29:D29 C31:D31 J31 J33 C33:D33 C35:D35 C41:D41 C43:D43 J43 D47 C49:D49 D51 J51 D53 D55 C57:D57 J59 C59:D59 C61:D61 J61 J63 J65 C65:D65 C67:D67 J67 J69 C69:D69 C71:D71 J71 J73 C73:D73 C75:D75 J75 J77 C77:D77 C79:D79 J79 J81 C81 C83 J83 J92:J98 J100:J106 J108:J114 J116:J121 J45 D45 N87 P87 R87 T87 V87 L90 O25 Q25 S25 U25 K47 M47 O47 Q47 S47 U47 L55 N90 P90 R90 T90 V90 L27 L29 L31 L33 L43 L51 L59 L61 L63 L65 L67 L69 L71 L73 L75 L77 L79 L81 L83 V92:V98 T92:T98 R92:R98 P92:P98 N92:N98 L92:L98 L100:L106 N100:N106 P100:P106 R100:R106 T100:T106 V100:V106 V108:V114 T108:T114 R108:R114 P108:P114 N108:N114 L108:L114 L116:L121 N116:N121 P116:P121 R116:R121 T116:T121 V116:V121 L45 H25:M25 H47:I47 AM25 AM47 H88:V88 AO25 AO47 N27 N29 N31 N33 N43 N51 N55 N59 N61 N63 N65 N67 N69 N71 N73 N75 N77 N79 N81 N83 N45 P27 P29 P31 P33 P43 P51 P55 P59 P61 P63 P65 P67 P69 P71 P73 P75 P77 P79 P81 P83 P45 R27 R29 R31 R33 R43 R51 R55 R59 R61 R63 R65 R67 R69 R71 R73 R75 R77 R79 R81 R83 R45 T27 T29 T31 T33 T43 T51 T55 T59 T61 T63 T65 T67 T69 T71 T73 T75 T77 T79 T81 T83 T45 V27 V29 V31 V33 V43 V51 V55 V59 V61 V63 V65 V67 V69 V71 V73 V75 V77 V79 V81 V83 V45 AN27 AN29 AN31 AN33 AN43 AN51 AN55 AN59 AN61 AN63 AN65 AN67 AN69 AN71 AN73 AN75 AN77 AN79 AN81 AN83 AN45 H48:V50 AP27 AP29 AP31 AP33 H34:V42 AP43 AP51 H52:V54 AP55 H56:V58 AP59 AP61 AP63 AP65 AP67 AP69 AP71 AP73 AP75 AP77 AP79 AP81 AP83 I85:V85 AP45 AN92:AN98 AN100:AN106 AN108:AN114 AN116:AN121 AP92:AP98 AP100:AP106 AP108:AP114 AP116:AP121 H12:V20 H22:V22 H24:V24 H26:V26 H28:V28 H30:V30 H32:V32 H46:V46 H115:V115 H44:V44 H60:V60 D58 H62:V62 H64:V64 H66:V66 H68:V68 H70:V70 H72:V72 H74:V74 H76:V76 H78:V78 H80:V80 H82:V82 H84:V84 H86:V86 H91:V91 H99:V99 H107:V107 AM107:AP107 AM99:AP99 AM91:AP91 AM82:AP82 AM80:AP80 AM78:AP78 AM76:AP76 AM74:AP74 AM72:AP72 AM70:AP70 AM68:AP68 AM66:AP66 AM64:AP64 AM62:AP62 AM60:AP60 AM44:AP44 AM115:AP115 AM46:AP46 AM32:AP32 AM30:AP30 AM28:AP28 AM26:AP26 AM24:AP24 AM22:AP22 AM12:AP20 AM84:AP86 AM56:AP58 AM52:AP54 AM34:AP42 AM48:AP50 AM88:AP88">
    <cfRule type="expression" dxfId="314" priority="362" stopIfTrue="1">
      <formula>IF(SEARCH("EJERCICIO",$D12,1),TRUE,FALSE)</formula>
    </cfRule>
    <cfRule type="expression" dxfId="313" priority="363" stopIfTrue="1">
      <formula>IF(SEARCH("TOTAL",$C12,1),TRUE,FALSE)</formula>
    </cfRule>
    <cfRule type="expression" dxfId="312" priority="364" stopIfTrue="1">
      <formula>IF(FINDB("RESULTADO",$C12),TRUE,FALSE)</formula>
    </cfRule>
  </conditionalFormatting>
  <conditionalFormatting sqref="D37 D113 B35 D121 B94:B98 D97:D98 D105:D106 B25 B118:B123 B101:B106 B88 B79 B49 B55 I73 B37 B51:C51 B57 B59 B61 B63 B65 B67 B69 B71 B73 B81 B83 B85 B108 M73 O73 Q73 S73 U73 K43 M43 O43 Q43 S43 U43 U75 S75 Q75 O75 M75 K75 K77 M77 O77 Q77 S77 U77 U45 S45 Q45 O45 M45 K45 H43:I43 H75:I75 H77:I77 H79 H45:I45 AM43 AM75 AM77 AM45 AO43 AO75 AO77 AO45">
    <cfRule type="expression" dxfId="311" priority="365" stopIfTrue="1">
      <formula>IF(SEARCH("EJERCICIO",$D25,1),TRUE,FALSE)</formula>
    </cfRule>
    <cfRule type="expression" dxfId="310" priority="366" stopIfTrue="1">
      <formula>IF(SEARCH("TOTAL",$B25,1),TRUE,FALSE)</formula>
    </cfRule>
    <cfRule type="expression" dxfId="309" priority="367" stopIfTrue="1">
      <formula>IF(FINDB("RESULTADO",$B25),TRUE,FALSE)</formula>
    </cfRule>
  </conditionalFormatting>
  <conditionalFormatting sqref="H122:V123 I87 M87 O87 Q87 S87 U87 K81 M81 O81 Q81 S81 U81 K90 M90 O90 Q90 S90 U90 K59 M59 O59 Q59 S59 U59 U61 S61 Q61 O61 M61 K61 K63 M63 O63 Q63 S63 U63 U65 S65 Q65 O65 M65 K65 K67 M67 O67 Q67 S67 U67 U69 S69 Q69 O69 M69 K69 K71 M71 O71 Q71 S71 U71 U83 S83 Q83 O83 M83 K83 U92:U98 S92:S98 Q92:Q98 O92:O98 M92:M98 K92:K98 K100:K106 M100:M106 O100:O106 Q100:Q106 S100:S106 U100:U106 U108:U114 S108:S114 Q108:Q114 O108:O114 M108:M114 K108:K114 K116:K121 M116:M121 O116:O121 Q116:Q121 S116:S121 U116:U121 H81:I81 H90:I90 H59:I59 H61:I61 H63:I63 H65:I65 H67:I67 H69:I69 H71:I71 H83:I83 H92:I98 H100:I106 H108:I114 H116:I121 AM81 AM90 AM59 AM61 AM63 AM65 AM67 AM69 AM71 AM83 AM92:AM98 AM100:AM106 AM108:AM114 AM116:AM121 AO81 AO90 AO59 AO61 AO63 AO65 AO67 AO69 AO71 AO83 AO92:AO98 AO100:AO106 AO108:AO114 AO116:AO121">
    <cfRule type="expression" dxfId="308" priority="368" stopIfTrue="1">
      <formula>IF(SEARCH("EJERCICIO",$D59,1),TRUE,FALSE)</formula>
    </cfRule>
    <cfRule type="expression" dxfId="307" priority="369" stopIfTrue="1">
      <formula>IF(SEARCH("TOTAL",$D59,1),TRUE,FALSE)</formula>
    </cfRule>
    <cfRule type="expression" dxfId="306" priority="370" stopIfTrue="1">
      <formula>IF(FINDB("RESULTADO",$D59),TRUE,FALSE)</formula>
    </cfRule>
  </conditionalFormatting>
  <conditionalFormatting sqref="I55 M55 O55 Q55 S55 U55 K27 M27 O27 Q27 S27 U27 K51 M51 O51 Q51 S51 U51 U29 S29 Q29 O29 M29 K29 K31 M31 O31 Q31 S31 U31 U33 S33 Q33 O33 M33 K33 H27:I27 H51:I51 H29:I29 H31:I31 H33:I33 AM27 AM51 AM29 AM31 AM33 AO27 AO51 AO29 AO31 AO33">
    <cfRule type="expression" dxfId="305" priority="371" stopIfTrue="1">
      <formula>IF(SEARCH("EJERCICIO",$C27,1),TRUE,FALSE)</formula>
    </cfRule>
    <cfRule type="expression" dxfId="304" priority="372" stopIfTrue="1">
      <formula>IF(SEARCH("TOTAL",$C27,1),TRUE,FALSE)</formula>
    </cfRule>
    <cfRule type="expression" dxfId="303" priority="373" stopIfTrue="1">
      <formula>IF(FINDB("RESULTADO",$C27),TRUE,FALSE)</formula>
    </cfRule>
  </conditionalFormatting>
  <conditionalFormatting sqref="E108:E112 E116:E120">
    <cfRule type="expression" dxfId="302" priority="374" stopIfTrue="1">
      <formula>IF(SEARCH("EJERCICIO",$E108,1),TRUE,FALSE)</formula>
    </cfRule>
    <cfRule type="expression" dxfId="301" priority="375" stopIfTrue="1">
      <formula>IF(SEARCH("TOTAL",$C108,1),TRUE,FALSE)</formula>
    </cfRule>
    <cfRule type="expression" dxfId="300" priority="376" stopIfTrue="1">
      <formula>IF(FINDB("RESULTADO",$C108),TRUE,FALSE)</formula>
    </cfRule>
  </conditionalFormatting>
  <conditionalFormatting sqref="B110:B114 E113 D114 E121 B116">
    <cfRule type="expression" dxfId="299" priority="377" stopIfTrue="1">
      <formula>IF(SEARCH("EJERCICIO",$E110,1),TRUE,FALSE)</formula>
    </cfRule>
    <cfRule type="expression" dxfId="298" priority="378" stopIfTrue="1">
      <formula>IF(SEARCH("TOTAL",$B110,1),TRUE,FALSE)</formula>
    </cfRule>
    <cfRule type="expression" dxfId="297" priority="379" stopIfTrue="1">
      <formula>IF(FINDB("RESULTADO",$B110),TRUE,FALSE)</formula>
    </cfRule>
  </conditionalFormatting>
  <conditionalFormatting sqref="J47">
    <cfRule type="expression" dxfId="296" priority="359" stopIfTrue="1">
      <formula>IF(SEARCH("EJERCICIO",$D47,1),TRUE,FALSE)</formula>
    </cfRule>
    <cfRule type="expression" dxfId="295" priority="360" stopIfTrue="1">
      <formula>IF(SEARCH("TOTAL",$C47,1),TRUE,FALSE)</formula>
    </cfRule>
    <cfRule type="expression" dxfId="294" priority="361" stopIfTrue="1">
      <formula>IF(FINDB("RESULTADO",$C47),TRUE,FALSE)</formula>
    </cfRule>
  </conditionalFormatting>
  <conditionalFormatting sqref="L87">
    <cfRule type="expression" dxfId="293" priority="347" stopIfTrue="1">
      <formula>IF(SEARCH("EJERCICIO",$D87,1),TRUE,FALSE)</formula>
    </cfRule>
    <cfRule type="expression" dxfId="292" priority="348" stopIfTrue="1">
      <formula>IF(SEARCH("TOTAL",$C87,1),TRUE,FALSE)</formula>
    </cfRule>
    <cfRule type="expression" dxfId="291" priority="349" stopIfTrue="1">
      <formula>IF(FINDB("RESULTADO",$C87),TRUE,FALSE)</formula>
    </cfRule>
  </conditionalFormatting>
  <conditionalFormatting sqref="K73">
    <cfRule type="expression" dxfId="290" priority="350" stopIfTrue="1">
      <formula>IF(SEARCH("EJERCICIO",$D73,1),TRUE,FALSE)</formula>
    </cfRule>
    <cfRule type="expression" dxfId="289" priority="351" stopIfTrue="1">
      <formula>IF(SEARCH("TOTAL",$B73,1),TRUE,FALSE)</formula>
    </cfRule>
    <cfRule type="expression" dxfId="288" priority="352" stopIfTrue="1">
      <formula>IF(FINDB("RESULTADO",$B73),TRUE,FALSE)</formula>
    </cfRule>
  </conditionalFormatting>
  <conditionalFormatting sqref="K87">
    <cfRule type="expression" dxfId="287" priority="353" stopIfTrue="1">
      <formula>IF(SEARCH("EJERCICIO",$D87,1),TRUE,FALSE)</formula>
    </cfRule>
    <cfRule type="expression" dxfId="286" priority="354" stopIfTrue="1">
      <formula>IF(SEARCH("TOTAL",$D87,1),TRUE,FALSE)</formula>
    </cfRule>
    <cfRule type="expression" dxfId="285" priority="355" stopIfTrue="1">
      <formula>IF(FINDB("RESULTADO",$D87),TRUE,FALSE)</formula>
    </cfRule>
  </conditionalFormatting>
  <conditionalFormatting sqref="K55">
    <cfRule type="expression" dxfId="284" priority="356" stopIfTrue="1">
      <formula>IF(SEARCH("EJERCICIO",$C55,1),TRUE,FALSE)</formula>
    </cfRule>
    <cfRule type="expression" dxfId="283" priority="357" stopIfTrue="1">
      <formula>IF(SEARCH("TOTAL",$C55,1),TRUE,FALSE)</formula>
    </cfRule>
    <cfRule type="expression" dxfId="282" priority="358" stopIfTrue="1">
      <formula>IF(FINDB("RESULTADO",$C55),TRUE,FALSE)</formula>
    </cfRule>
  </conditionalFormatting>
  <conditionalFormatting sqref="L47">
    <cfRule type="expression" dxfId="281" priority="344" stopIfTrue="1">
      <formula>IF(SEARCH("EJERCICIO",$D47,1),TRUE,FALSE)</formula>
    </cfRule>
    <cfRule type="expression" dxfId="280" priority="345" stopIfTrue="1">
      <formula>IF(SEARCH("TOTAL",$C47,1),TRUE,FALSE)</formula>
    </cfRule>
    <cfRule type="expression" dxfId="279" priority="346" stopIfTrue="1">
      <formula>IF(FINDB("RESULTADO",$C47),TRUE,FALSE)</formula>
    </cfRule>
  </conditionalFormatting>
  <conditionalFormatting sqref="H85">
    <cfRule type="expression" dxfId="278" priority="332" stopIfTrue="1">
      <formula>IF(SEARCH("EJERCICIO",$D85,1),TRUE,FALSE)</formula>
    </cfRule>
    <cfRule type="expression" dxfId="277" priority="333" stopIfTrue="1">
      <formula>IF(SEARCH("TOTAL",$C85,1),TRUE,FALSE)</formula>
    </cfRule>
    <cfRule type="expression" dxfId="276" priority="334" stopIfTrue="1">
      <formula>IF(FINDB("RESULTADO",$C85),TRUE,FALSE)</formula>
    </cfRule>
  </conditionalFormatting>
  <conditionalFormatting sqref="H73">
    <cfRule type="expression" dxfId="275" priority="335" stopIfTrue="1">
      <formula>IF(SEARCH("EJERCICIO",$D73,1),TRUE,FALSE)</formula>
    </cfRule>
    <cfRule type="expression" dxfId="274" priority="336" stopIfTrue="1">
      <formula>IF(SEARCH("TOTAL",$B73,1),TRUE,FALSE)</formula>
    </cfRule>
    <cfRule type="expression" dxfId="273" priority="337" stopIfTrue="1">
      <formula>IF(FINDB("RESULTADO",$B73),TRUE,FALSE)</formula>
    </cfRule>
  </conditionalFormatting>
  <conditionalFormatting sqref="H87">
    <cfRule type="expression" dxfId="272" priority="338" stopIfTrue="1">
      <formula>IF(SEARCH("EJERCICIO",$D87,1),TRUE,FALSE)</formula>
    </cfRule>
    <cfRule type="expression" dxfId="271" priority="339" stopIfTrue="1">
      <formula>IF(SEARCH("TOTAL",$D87,1),TRUE,FALSE)</formula>
    </cfRule>
    <cfRule type="expression" dxfId="270" priority="340" stopIfTrue="1">
      <formula>IF(FINDB("RESULTADO",$D87),TRUE,FALSE)</formula>
    </cfRule>
  </conditionalFormatting>
  <conditionalFormatting sqref="H55">
    <cfRule type="expression" dxfId="269" priority="341" stopIfTrue="1">
      <formula>IF(SEARCH("EJERCICIO",$C55,1),TRUE,FALSE)</formula>
    </cfRule>
    <cfRule type="expression" dxfId="268" priority="342" stopIfTrue="1">
      <formula>IF(SEARCH("TOTAL",$C55,1),TRUE,FALSE)</formula>
    </cfRule>
    <cfRule type="expression" dxfId="267" priority="343" stopIfTrue="1">
      <formula>IF(FINDB("RESULTADO",$C55),TRUE,FALSE)</formula>
    </cfRule>
  </conditionalFormatting>
  <conditionalFormatting sqref="AM122:AN123">
    <cfRule type="expression" dxfId="266" priority="326" stopIfTrue="1">
      <formula>IF(SEARCH("EJERCICIO",$D122,1),TRUE,FALSE)</formula>
    </cfRule>
    <cfRule type="expression" dxfId="265" priority="327" stopIfTrue="1">
      <formula>IF(SEARCH("TOTAL",$D122,1),TRUE,FALSE)</formula>
    </cfRule>
    <cfRule type="expression" dxfId="264" priority="328" stopIfTrue="1">
      <formula>IF(FINDB("RESULTADO",$D122),TRUE,FALSE)</formula>
    </cfRule>
  </conditionalFormatting>
  <conditionalFormatting sqref="AN87">
    <cfRule type="expression" dxfId="263" priority="314" stopIfTrue="1">
      <formula>IF(SEARCH("EJERCICIO",$D87,1),TRUE,FALSE)</formula>
    </cfRule>
    <cfRule type="expression" dxfId="262" priority="315" stopIfTrue="1">
      <formula>IF(SEARCH("TOTAL",$C87,1),TRUE,FALSE)</formula>
    </cfRule>
    <cfRule type="expression" dxfId="261" priority="316" stopIfTrue="1">
      <formula>IF(FINDB("RESULTADO",$C87),TRUE,FALSE)</formula>
    </cfRule>
  </conditionalFormatting>
  <conditionalFormatting sqref="AM73">
    <cfRule type="expression" dxfId="260" priority="317" stopIfTrue="1">
      <formula>IF(SEARCH("EJERCICIO",$D73,1),TRUE,FALSE)</formula>
    </cfRule>
    <cfRule type="expression" dxfId="259" priority="318" stopIfTrue="1">
      <formula>IF(SEARCH("TOTAL",$B73,1),TRUE,FALSE)</formula>
    </cfRule>
    <cfRule type="expression" dxfId="258" priority="319" stopIfTrue="1">
      <formula>IF(FINDB("RESULTADO",$B73),TRUE,FALSE)</formula>
    </cfRule>
  </conditionalFormatting>
  <conditionalFormatting sqref="AM87">
    <cfRule type="expression" dxfId="257" priority="320" stopIfTrue="1">
      <formula>IF(SEARCH("EJERCICIO",$D87,1),TRUE,FALSE)</formula>
    </cfRule>
    <cfRule type="expression" dxfId="256" priority="321" stopIfTrue="1">
      <formula>IF(SEARCH("TOTAL",$D87,1),TRUE,FALSE)</formula>
    </cfRule>
    <cfRule type="expression" dxfId="255" priority="322" stopIfTrue="1">
      <formula>IF(FINDB("RESULTADO",$D87),TRUE,FALSE)</formula>
    </cfRule>
  </conditionalFormatting>
  <conditionalFormatting sqref="AM55">
    <cfRule type="expression" dxfId="254" priority="323" stopIfTrue="1">
      <formula>IF(SEARCH("EJERCICIO",$C55,1),TRUE,FALSE)</formula>
    </cfRule>
    <cfRule type="expression" dxfId="253" priority="324" stopIfTrue="1">
      <formula>IF(SEARCH("TOTAL",$C55,1),TRUE,FALSE)</formula>
    </cfRule>
    <cfRule type="expression" dxfId="252" priority="325" stopIfTrue="1">
      <formula>IF(FINDB("RESULTADO",$C55),TRUE,FALSE)</formula>
    </cfRule>
  </conditionalFormatting>
  <conditionalFormatting sqref="AO122:AP123">
    <cfRule type="expression" dxfId="251" priority="308" stopIfTrue="1">
      <formula>IF(SEARCH("EJERCICIO",$D122,1),TRUE,FALSE)</formula>
    </cfRule>
    <cfRule type="expression" dxfId="250" priority="309" stopIfTrue="1">
      <formula>IF(SEARCH("TOTAL",$D122,1),TRUE,FALSE)</formula>
    </cfRule>
    <cfRule type="expression" dxfId="249" priority="310" stopIfTrue="1">
      <formula>IF(FINDB("RESULTADO",$D122),TRUE,FALSE)</formula>
    </cfRule>
  </conditionalFormatting>
  <conditionalFormatting sqref="AP87">
    <cfRule type="expression" dxfId="248" priority="296" stopIfTrue="1">
      <formula>IF(SEARCH("EJERCICIO",$D87,1),TRUE,FALSE)</formula>
    </cfRule>
    <cfRule type="expression" dxfId="247" priority="297" stopIfTrue="1">
      <formula>IF(SEARCH("TOTAL",$C87,1),TRUE,FALSE)</formula>
    </cfRule>
    <cfRule type="expression" dxfId="246" priority="298" stopIfTrue="1">
      <formula>IF(FINDB("RESULTADO",$C87),TRUE,FALSE)</formula>
    </cfRule>
  </conditionalFormatting>
  <conditionalFormatting sqref="AO73">
    <cfRule type="expression" dxfId="245" priority="299" stopIfTrue="1">
      <formula>IF(SEARCH("EJERCICIO",$D73,1),TRUE,FALSE)</formula>
    </cfRule>
    <cfRule type="expression" dxfId="244" priority="300" stopIfTrue="1">
      <formula>IF(SEARCH("TOTAL",$B73,1),TRUE,FALSE)</formula>
    </cfRule>
    <cfRule type="expression" dxfId="243" priority="301" stopIfTrue="1">
      <formula>IF(FINDB("RESULTADO",$B73),TRUE,FALSE)</formula>
    </cfRule>
  </conditionalFormatting>
  <conditionalFormatting sqref="AO87">
    <cfRule type="expression" dxfId="242" priority="302" stopIfTrue="1">
      <formula>IF(SEARCH("EJERCICIO",$D87,1),TRUE,FALSE)</formula>
    </cfRule>
    <cfRule type="expression" dxfId="241" priority="303" stopIfTrue="1">
      <formula>IF(SEARCH("TOTAL",$D87,1),TRUE,FALSE)</formula>
    </cfRule>
    <cfRule type="expression" dxfId="240" priority="304" stopIfTrue="1">
      <formula>IF(FINDB("RESULTADO",$D87),TRUE,FALSE)</formula>
    </cfRule>
  </conditionalFormatting>
  <conditionalFormatting sqref="AO55">
    <cfRule type="expression" dxfId="239" priority="305" stopIfTrue="1">
      <formula>IF(SEARCH("EJERCICIO",$C55,1),TRUE,FALSE)</formula>
    </cfRule>
    <cfRule type="expression" dxfId="238" priority="306" stopIfTrue="1">
      <formula>IF(SEARCH("TOTAL",$C55,1),TRUE,FALSE)</formula>
    </cfRule>
    <cfRule type="expression" dxfId="237" priority="307" stopIfTrue="1">
      <formula>IF(FINDB("RESULTADO",$C55),TRUE,FALSE)</formula>
    </cfRule>
  </conditionalFormatting>
  <conditionalFormatting sqref="I79">
    <cfRule type="expression" dxfId="236" priority="239" stopIfTrue="1">
      <formula>IF(SEARCH("EJERCICIO",$D79,1),TRUE,FALSE)</formula>
    </cfRule>
    <cfRule type="expression" dxfId="235" priority="240" stopIfTrue="1">
      <formula>IF(SEARCH("TOTAL",$B79,1),TRUE,FALSE)</formula>
    </cfRule>
    <cfRule type="expression" dxfId="234" priority="241" stopIfTrue="1">
      <formula>IF(FINDB("RESULTADO",$B79),TRUE,FALSE)</formula>
    </cfRule>
  </conditionalFormatting>
  <conditionalFormatting sqref="K79">
    <cfRule type="expression" dxfId="233" priority="236" stopIfTrue="1">
      <formula>IF(SEARCH("EJERCICIO",$D79,1),TRUE,FALSE)</formula>
    </cfRule>
    <cfRule type="expression" dxfId="232" priority="237" stopIfTrue="1">
      <formula>IF(SEARCH("TOTAL",$B79,1),TRUE,FALSE)</formula>
    </cfRule>
    <cfRule type="expression" dxfId="231" priority="238" stopIfTrue="1">
      <formula>IF(FINDB("RESULTADO",$B79),TRUE,FALSE)</formula>
    </cfRule>
  </conditionalFormatting>
  <conditionalFormatting sqref="M79">
    <cfRule type="expression" dxfId="230" priority="233" stopIfTrue="1">
      <formula>IF(SEARCH("EJERCICIO",$D79,1),TRUE,FALSE)</formula>
    </cfRule>
    <cfRule type="expression" dxfId="229" priority="234" stopIfTrue="1">
      <formula>IF(SEARCH("TOTAL",$B79,1),TRUE,FALSE)</formula>
    </cfRule>
    <cfRule type="expression" dxfId="228" priority="235" stopIfTrue="1">
      <formula>IF(FINDB("RESULTADO",$B79),TRUE,FALSE)</formula>
    </cfRule>
  </conditionalFormatting>
  <conditionalFormatting sqref="O79">
    <cfRule type="expression" dxfId="227" priority="230" stopIfTrue="1">
      <formula>IF(SEARCH("EJERCICIO",$D79,1),TRUE,FALSE)</formula>
    </cfRule>
    <cfRule type="expression" dxfId="226" priority="231" stopIfTrue="1">
      <formula>IF(SEARCH("TOTAL",$B79,1),TRUE,FALSE)</formula>
    </cfRule>
    <cfRule type="expression" dxfId="225" priority="232" stopIfTrue="1">
      <formula>IF(FINDB("RESULTADO",$B79),TRUE,FALSE)</formula>
    </cfRule>
  </conditionalFormatting>
  <conditionalFormatting sqref="Q79">
    <cfRule type="expression" dxfId="224" priority="227" stopIfTrue="1">
      <formula>IF(SEARCH("EJERCICIO",$D79,1),TRUE,FALSE)</formula>
    </cfRule>
    <cfRule type="expression" dxfId="223" priority="228" stopIfTrue="1">
      <formula>IF(SEARCH("TOTAL",$B79,1),TRUE,FALSE)</formula>
    </cfRule>
    <cfRule type="expression" dxfId="222" priority="229" stopIfTrue="1">
      <formula>IF(FINDB("RESULTADO",$B79),TRUE,FALSE)</formula>
    </cfRule>
  </conditionalFormatting>
  <conditionalFormatting sqref="S79">
    <cfRule type="expression" dxfId="221" priority="224" stopIfTrue="1">
      <formula>IF(SEARCH("EJERCICIO",$D79,1),TRUE,FALSE)</formula>
    </cfRule>
    <cfRule type="expression" dxfId="220" priority="225" stopIfTrue="1">
      <formula>IF(SEARCH("TOTAL",$B79,1),TRUE,FALSE)</formula>
    </cfRule>
    <cfRule type="expression" dxfId="219" priority="226" stopIfTrue="1">
      <formula>IF(FINDB("RESULTADO",$B79),TRUE,FALSE)</formula>
    </cfRule>
  </conditionalFormatting>
  <conditionalFormatting sqref="U79">
    <cfRule type="expression" dxfId="218" priority="221" stopIfTrue="1">
      <formula>IF(SEARCH("EJERCICIO",$D79,1),TRUE,FALSE)</formula>
    </cfRule>
    <cfRule type="expression" dxfId="217" priority="222" stopIfTrue="1">
      <formula>IF(SEARCH("TOTAL",$B79,1),TRUE,FALSE)</formula>
    </cfRule>
    <cfRule type="expression" dxfId="216" priority="223" stopIfTrue="1">
      <formula>IF(FINDB("RESULTADO",$B79),TRUE,FALSE)</formula>
    </cfRule>
  </conditionalFormatting>
  <conditionalFormatting sqref="AM79">
    <cfRule type="expression" dxfId="215" priority="218" stopIfTrue="1">
      <formula>IF(SEARCH("EJERCICIO",$D79,1),TRUE,FALSE)</formula>
    </cfRule>
    <cfRule type="expression" dxfId="214" priority="219" stopIfTrue="1">
      <formula>IF(SEARCH("TOTAL",$B79,1),TRUE,FALSE)</formula>
    </cfRule>
    <cfRule type="expression" dxfId="213" priority="220" stopIfTrue="1">
      <formula>IF(FINDB("RESULTADO",$B79),TRUE,FALSE)</formula>
    </cfRule>
  </conditionalFormatting>
  <conditionalFormatting sqref="AO79">
    <cfRule type="expression" dxfId="212" priority="215" stopIfTrue="1">
      <formula>IF(SEARCH("EJERCICIO",$D79,1),TRUE,FALSE)</formula>
    </cfRule>
    <cfRule type="expression" dxfId="211" priority="216" stopIfTrue="1">
      <formula>IF(SEARCH("TOTAL",$B79,1),TRUE,FALSE)</formula>
    </cfRule>
    <cfRule type="expression" dxfId="210" priority="217" stopIfTrue="1">
      <formula>IF(FINDB("RESULTADO",$B79),TRUE,FALSE)</formula>
    </cfRule>
  </conditionalFormatting>
  <conditionalFormatting sqref="N25">
    <cfRule type="expression" dxfId="209" priority="212" stopIfTrue="1">
      <formula>IF(SEARCH("EJERCICIO",$D25,1),TRUE,FALSE)</formula>
    </cfRule>
    <cfRule type="expression" dxfId="208" priority="213" stopIfTrue="1">
      <formula>IF(SEARCH("TOTAL",$C25,1),TRUE,FALSE)</formula>
    </cfRule>
    <cfRule type="expression" dxfId="207" priority="214" stopIfTrue="1">
      <formula>IF(FINDB("RESULTADO",$C25),TRUE,FALSE)</formula>
    </cfRule>
  </conditionalFormatting>
  <conditionalFormatting sqref="N47">
    <cfRule type="expression" dxfId="206" priority="209" stopIfTrue="1">
      <formula>IF(SEARCH("EJERCICIO",$D47,1),TRUE,FALSE)</formula>
    </cfRule>
    <cfRule type="expression" dxfId="205" priority="210" stopIfTrue="1">
      <formula>IF(SEARCH("TOTAL",$C47,1),TRUE,FALSE)</formula>
    </cfRule>
    <cfRule type="expression" dxfId="204" priority="211" stopIfTrue="1">
      <formula>IF(FINDB("RESULTADO",$C47),TRUE,FALSE)</formula>
    </cfRule>
  </conditionalFormatting>
  <conditionalFormatting sqref="P25">
    <cfRule type="expression" dxfId="203" priority="206" stopIfTrue="1">
      <formula>IF(SEARCH("EJERCICIO",$D25,1),TRUE,FALSE)</formula>
    </cfRule>
    <cfRule type="expression" dxfId="202" priority="207" stopIfTrue="1">
      <formula>IF(SEARCH("TOTAL",$C25,1),TRUE,FALSE)</formula>
    </cfRule>
    <cfRule type="expression" dxfId="201" priority="208" stopIfTrue="1">
      <formula>IF(FINDB("RESULTADO",$C25),TRUE,FALSE)</formula>
    </cfRule>
  </conditionalFormatting>
  <conditionalFormatting sqref="P47">
    <cfRule type="expression" dxfId="200" priority="203" stopIfTrue="1">
      <formula>IF(SEARCH("EJERCICIO",$D47,1),TRUE,FALSE)</formula>
    </cfRule>
    <cfRule type="expression" dxfId="199" priority="204" stopIfTrue="1">
      <formula>IF(SEARCH("TOTAL",$C47,1),TRUE,FALSE)</formula>
    </cfRule>
    <cfRule type="expression" dxfId="198" priority="205" stopIfTrue="1">
      <formula>IF(FINDB("RESULTADO",$C47),TRUE,FALSE)</formula>
    </cfRule>
  </conditionalFormatting>
  <conditionalFormatting sqref="R25">
    <cfRule type="expression" dxfId="197" priority="200" stopIfTrue="1">
      <formula>IF(SEARCH("EJERCICIO",$D25,1),TRUE,FALSE)</formula>
    </cfRule>
    <cfRule type="expression" dxfId="196" priority="201" stopIfTrue="1">
      <formula>IF(SEARCH("TOTAL",$C25,1),TRUE,FALSE)</formula>
    </cfRule>
    <cfRule type="expression" dxfId="195" priority="202" stopIfTrue="1">
      <formula>IF(FINDB("RESULTADO",$C25),TRUE,FALSE)</formula>
    </cfRule>
  </conditionalFormatting>
  <conditionalFormatting sqref="R47">
    <cfRule type="expression" dxfId="194" priority="197" stopIfTrue="1">
      <formula>IF(SEARCH("EJERCICIO",$D47,1),TRUE,FALSE)</formula>
    </cfRule>
    <cfRule type="expression" dxfId="193" priority="198" stopIfTrue="1">
      <formula>IF(SEARCH("TOTAL",$C47,1),TRUE,FALSE)</formula>
    </cfRule>
    <cfRule type="expression" dxfId="192" priority="199" stopIfTrue="1">
      <formula>IF(FINDB("RESULTADO",$C47),TRUE,FALSE)</formula>
    </cfRule>
  </conditionalFormatting>
  <conditionalFormatting sqref="T25">
    <cfRule type="expression" dxfId="191" priority="194" stopIfTrue="1">
      <formula>IF(SEARCH("EJERCICIO",$D25,1),TRUE,FALSE)</formula>
    </cfRule>
    <cfRule type="expression" dxfId="190" priority="195" stopIfTrue="1">
      <formula>IF(SEARCH("TOTAL",$C25,1),TRUE,FALSE)</formula>
    </cfRule>
    <cfRule type="expression" dxfId="189" priority="196" stopIfTrue="1">
      <formula>IF(FINDB("RESULTADO",$C25),TRUE,FALSE)</formula>
    </cfRule>
  </conditionalFormatting>
  <conditionalFormatting sqref="T47">
    <cfRule type="expression" dxfId="188" priority="191" stopIfTrue="1">
      <formula>IF(SEARCH("EJERCICIO",$D47,1),TRUE,FALSE)</formula>
    </cfRule>
    <cfRule type="expression" dxfId="187" priority="192" stopIfTrue="1">
      <formula>IF(SEARCH("TOTAL",$C47,1),TRUE,FALSE)</formula>
    </cfRule>
    <cfRule type="expression" dxfId="186" priority="193" stopIfTrue="1">
      <formula>IF(FINDB("RESULTADO",$C47),TRUE,FALSE)</formula>
    </cfRule>
  </conditionalFormatting>
  <conditionalFormatting sqref="V25">
    <cfRule type="expression" dxfId="185" priority="188" stopIfTrue="1">
      <formula>IF(SEARCH("EJERCICIO",$D25,1),TRUE,FALSE)</formula>
    </cfRule>
    <cfRule type="expression" dxfId="184" priority="189" stopIfTrue="1">
      <formula>IF(SEARCH("TOTAL",$C25,1),TRUE,FALSE)</formula>
    </cfRule>
    <cfRule type="expression" dxfId="183" priority="190" stopIfTrue="1">
      <formula>IF(FINDB("RESULTADO",$C25),TRUE,FALSE)</formula>
    </cfRule>
  </conditionalFormatting>
  <conditionalFormatting sqref="V47">
    <cfRule type="expression" dxfId="182" priority="185" stopIfTrue="1">
      <formula>IF(SEARCH("EJERCICIO",$D47,1),TRUE,FALSE)</formula>
    </cfRule>
    <cfRule type="expression" dxfId="181" priority="186" stopIfTrue="1">
      <formula>IF(SEARCH("TOTAL",$C47,1),TRUE,FALSE)</formula>
    </cfRule>
    <cfRule type="expression" dxfId="180" priority="187" stopIfTrue="1">
      <formula>IF(FINDB("RESULTADO",$C47),TRUE,FALSE)</formula>
    </cfRule>
  </conditionalFormatting>
  <conditionalFormatting sqref="AN25">
    <cfRule type="expression" dxfId="179" priority="182" stopIfTrue="1">
      <formula>IF(SEARCH("EJERCICIO",$D25,1),TRUE,FALSE)</formula>
    </cfRule>
    <cfRule type="expression" dxfId="178" priority="183" stopIfTrue="1">
      <formula>IF(SEARCH("TOTAL",$C25,1),TRUE,FALSE)</formula>
    </cfRule>
    <cfRule type="expression" dxfId="177" priority="184" stopIfTrue="1">
      <formula>IF(FINDB("RESULTADO",$C25),TRUE,FALSE)</formula>
    </cfRule>
  </conditionalFormatting>
  <conditionalFormatting sqref="AN47">
    <cfRule type="expression" dxfId="176" priority="179" stopIfTrue="1">
      <formula>IF(SEARCH("EJERCICIO",$D47,1),TRUE,FALSE)</formula>
    </cfRule>
    <cfRule type="expression" dxfId="175" priority="180" stopIfTrue="1">
      <formula>IF(SEARCH("TOTAL",$C47,1),TRUE,FALSE)</formula>
    </cfRule>
    <cfRule type="expression" dxfId="174" priority="181" stopIfTrue="1">
      <formula>IF(FINDB("RESULTADO",$C47),TRUE,FALSE)</formula>
    </cfRule>
  </conditionalFormatting>
  <conditionalFormatting sqref="AP25">
    <cfRule type="expression" dxfId="173" priority="176" stopIfTrue="1">
      <formula>IF(SEARCH("EJERCICIO",$D25,1),TRUE,FALSE)</formula>
    </cfRule>
    <cfRule type="expression" dxfId="172" priority="177" stopIfTrue="1">
      <formula>IF(SEARCH("TOTAL",$C25,1),TRUE,FALSE)</formula>
    </cfRule>
    <cfRule type="expression" dxfId="171" priority="178" stopIfTrue="1">
      <formula>IF(FINDB("RESULTADO",$C25),TRUE,FALSE)</formula>
    </cfRule>
  </conditionalFormatting>
  <conditionalFormatting sqref="AP47">
    <cfRule type="expression" dxfId="170" priority="173" stopIfTrue="1">
      <formula>IF(SEARCH("EJERCICIO",$D47,1),TRUE,FALSE)</formula>
    </cfRule>
    <cfRule type="expression" dxfId="169" priority="174" stopIfTrue="1">
      <formula>IF(SEARCH("TOTAL",$C47,1),TRUE,FALSE)</formula>
    </cfRule>
    <cfRule type="expression" dxfId="168" priority="175" stopIfTrue="1">
      <formula>IF(FINDB("RESULTADO",$C47),TRUE,FALSE)</formula>
    </cfRule>
  </conditionalFormatting>
  <conditionalFormatting sqref="AN90">
    <cfRule type="expression" dxfId="167" priority="170" stopIfTrue="1">
      <formula>IF(SEARCH("EJERCICIO",$D90,1),TRUE,FALSE)</formula>
    </cfRule>
    <cfRule type="expression" dxfId="166" priority="171" stopIfTrue="1">
      <formula>IF(SEARCH("TOTAL",$C90,1),TRUE,FALSE)</formula>
    </cfRule>
    <cfRule type="expression" dxfId="165" priority="172" stopIfTrue="1">
      <formula>IF(FINDB("RESULTADO",$C90),TRUE,FALSE)</formula>
    </cfRule>
  </conditionalFormatting>
  <conditionalFormatting sqref="AP90">
    <cfRule type="expression" dxfId="164" priority="167" stopIfTrue="1">
      <formula>IF(SEARCH("EJERCICIO",$D90,1),TRUE,FALSE)</formula>
    </cfRule>
    <cfRule type="expression" dxfId="163" priority="168" stopIfTrue="1">
      <formula>IF(SEARCH("TOTAL",$C90,1),TRUE,FALSE)</formula>
    </cfRule>
    <cfRule type="expression" dxfId="162" priority="169" stopIfTrue="1">
      <formula>IF(FINDB("RESULTADO",$C90),TRUE,FALSE)</formula>
    </cfRule>
  </conditionalFormatting>
  <conditionalFormatting sqref="D16">
    <cfRule type="expression" dxfId="161" priority="164" stopIfTrue="1">
      <formula>IF(SEARCH("EJERCICIO",$D16,1),TRUE,FALSE)</formula>
    </cfRule>
    <cfRule type="expression" dxfId="160" priority="165" stopIfTrue="1">
      <formula>IF(SEARCH("TOTAL",$C16,1),TRUE,FALSE)</formula>
    </cfRule>
    <cfRule type="expression" dxfId="159" priority="166" stopIfTrue="1">
      <formula>IF(FINDB("RESULTADO",$C16),TRUE,FALSE)</formula>
    </cfRule>
  </conditionalFormatting>
  <conditionalFormatting sqref="D18">
    <cfRule type="expression" dxfId="158" priority="161" stopIfTrue="1">
      <formula>IF(SEARCH("EJERCICIO",$D18,1),TRUE,FALSE)</formula>
    </cfRule>
    <cfRule type="expression" dxfId="157" priority="162" stopIfTrue="1">
      <formula>IF(SEARCH("TOTAL",$C18,1),TRUE,FALSE)</formula>
    </cfRule>
    <cfRule type="expression" dxfId="156" priority="163" stopIfTrue="1">
      <formula>IF(FINDB("RESULTADO",$C18),TRUE,FALSE)</formula>
    </cfRule>
  </conditionalFormatting>
  <conditionalFormatting sqref="D20">
    <cfRule type="expression" dxfId="155" priority="158" stopIfTrue="1">
      <formula>IF(SEARCH("EJERCICIO",$D20,1),TRUE,FALSE)</formula>
    </cfRule>
    <cfRule type="expression" dxfId="154" priority="159" stopIfTrue="1">
      <formula>IF(SEARCH("TOTAL",$C20,1),TRUE,FALSE)</formula>
    </cfRule>
    <cfRule type="expression" dxfId="153" priority="160" stopIfTrue="1">
      <formula>IF(FINDB("RESULTADO",$C20),TRUE,FALSE)</formula>
    </cfRule>
  </conditionalFormatting>
  <conditionalFormatting sqref="D22">
    <cfRule type="expression" dxfId="152" priority="155" stopIfTrue="1">
      <formula>IF(SEARCH("EJERCICIO",$D22,1),TRUE,FALSE)</formula>
    </cfRule>
    <cfRule type="expression" dxfId="151" priority="156" stopIfTrue="1">
      <formula>IF(SEARCH("TOTAL",$C22,1),TRUE,FALSE)</formula>
    </cfRule>
    <cfRule type="expression" dxfId="150" priority="157" stopIfTrue="1">
      <formula>IF(FINDB("RESULTADO",$C22),TRUE,FALSE)</formula>
    </cfRule>
  </conditionalFormatting>
  <conditionalFormatting sqref="D24">
    <cfRule type="expression" dxfId="149" priority="152" stopIfTrue="1">
      <formula>IF(SEARCH("EJERCICIO",$D24,1),TRUE,FALSE)</formula>
    </cfRule>
    <cfRule type="expression" dxfId="148" priority="153" stopIfTrue="1">
      <formula>IF(SEARCH("TOTAL",$C24,1),TRUE,FALSE)</formula>
    </cfRule>
    <cfRule type="expression" dxfId="147" priority="154" stopIfTrue="1">
      <formula>IF(FINDB("RESULTADO",$C24),TRUE,FALSE)</formula>
    </cfRule>
  </conditionalFormatting>
  <conditionalFormatting sqref="D26">
    <cfRule type="expression" dxfId="146" priority="149" stopIfTrue="1">
      <formula>IF(SEARCH("EJERCICIO",$D26,1),TRUE,FALSE)</formula>
    </cfRule>
    <cfRule type="expression" dxfId="145" priority="150" stopIfTrue="1">
      <formula>IF(SEARCH("TOTAL",$C26,1),TRUE,FALSE)</formula>
    </cfRule>
    <cfRule type="expression" dxfId="144" priority="151" stopIfTrue="1">
      <formula>IF(FINDB("RESULTADO",$C26),TRUE,FALSE)</formula>
    </cfRule>
  </conditionalFormatting>
  <conditionalFormatting sqref="D28">
    <cfRule type="expression" dxfId="143" priority="146" stopIfTrue="1">
      <formula>IF(SEARCH("EJERCICIO",$D28,1),TRUE,FALSE)</formula>
    </cfRule>
    <cfRule type="expression" dxfId="142" priority="147" stopIfTrue="1">
      <formula>IF(SEARCH("TOTAL",$C28,1),TRUE,FALSE)</formula>
    </cfRule>
    <cfRule type="expression" dxfId="141" priority="148" stopIfTrue="1">
      <formula>IF(FINDB("RESULTADO",$C28),TRUE,FALSE)</formula>
    </cfRule>
  </conditionalFormatting>
  <conditionalFormatting sqref="D30">
    <cfRule type="expression" dxfId="140" priority="143" stopIfTrue="1">
      <formula>IF(SEARCH("EJERCICIO",$D30,1),TRUE,FALSE)</formula>
    </cfRule>
    <cfRule type="expression" dxfId="139" priority="144" stopIfTrue="1">
      <formula>IF(SEARCH("TOTAL",$C30,1),TRUE,FALSE)</formula>
    </cfRule>
    <cfRule type="expression" dxfId="138" priority="145" stopIfTrue="1">
      <formula>IF(FINDB("RESULTADO",$C30),TRUE,FALSE)</formula>
    </cfRule>
  </conditionalFormatting>
  <conditionalFormatting sqref="D32">
    <cfRule type="expression" dxfId="137" priority="140" stopIfTrue="1">
      <formula>IF(SEARCH("EJERCICIO",$D32,1),TRUE,FALSE)</formula>
    </cfRule>
    <cfRule type="expression" dxfId="136" priority="141" stopIfTrue="1">
      <formula>IF(SEARCH("TOTAL",$C32,1),TRUE,FALSE)</formula>
    </cfRule>
    <cfRule type="expression" dxfId="135" priority="142" stopIfTrue="1">
      <formula>IF(FINDB("RESULTADO",$C32),TRUE,FALSE)</formula>
    </cfRule>
  </conditionalFormatting>
  <conditionalFormatting sqref="D34">
    <cfRule type="expression" dxfId="134" priority="137" stopIfTrue="1">
      <formula>IF(SEARCH("EJERCICIO",$D34,1),TRUE,FALSE)</formula>
    </cfRule>
    <cfRule type="expression" dxfId="133" priority="138" stopIfTrue="1">
      <formula>IF(SEARCH("TOTAL",$C34,1),TRUE,FALSE)</formula>
    </cfRule>
    <cfRule type="expression" dxfId="132" priority="139" stopIfTrue="1">
      <formula>IF(FINDB("RESULTADO",$C34),TRUE,FALSE)</formula>
    </cfRule>
  </conditionalFormatting>
  <conditionalFormatting sqref="D36">
    <cfRule type="expression" dxfId="131" priority="134" stopIfTrue="1">
      <formula>IF(SEARCH("EJERCICIO",$D36,1),TRUE,FALSE)</formula>
    </cfRule>
    <cfRule type="expression" dxfId="130" priority="135" stopIfTrue="1">
      <formula>IF(SEARCH("TOTAL",$C36,1),TRUE,FALSE)</formula>
    </cfRule>
    <cfRule type="expression" dxfId="129" priority="136" stopIfTrue="1">
      <formula>IF(FINDB("RESULTADO",$C36),TRUE,FALSE)</formula>
    </cfRule>
  </conditionalFormatting>
  <conditionalFormatting sqref="D38">
    <cfRule type="expression" dxfId="128" priority="131" stopIfTrue="1">
      <formula>IF(SEARCH("EJERCICIO",$D38,1),TRUE,FALSE)</formula>
    </cfRule>
    <cfRule type="expression" dxfId="127" priority="132" stopIfTrue="1">
      <formula>IF(SEARCH("TOTAL",$C38,1),TRUE,FALSE)</formula>
    </cfRule>
    <cfRule type="expression" dxfId="126" priority="133" stopIfTrue="1">
      <formula>IF(FINDB("RESULTADO",$C38),TRUE,FALSE)</formula>
    </cfRule>
  </conditionalFormatting>
  <conditionalFormatting sqref="D40">
    <cfRule type="expression" dxfId="125" priority="128" stopIfTrue="1">
      <formula>IF(SEARCH("EJERCICIO",$D40,1),TRUE,FALSE)</formula>
    </cfRule>
    <cfRule type="expression" dxfId="124" priority="129" stopIfTrue="1">
      <formula>IF(SEARCH("TOTAL",$C40,1),TRUE,FALSE)</formula>
    </cfRule>
    <cfRule type="expression" dxfId="123" priority="130" stopIfTrue="1">
      <formula>IF(FINDB("RESULTADO",$C40),TRUE,FALSE)</formula>
    </cfRule>
  </conditionalFormatting>
  <conditionalFormatting sqref="D42">
    <cfRule type="expression" dxfId="122" priority="125" stopIfTrue="1">
      <formula>IF(SEARCH("EJERCICIO",$D42,1),TRUE,FALSE)</formula>
    </cfRule>
    <cfRule type="expression" dxfId="121" priority="126" stopIfTrue="1">
      <formula>IF(SEARCH("TOTAL",$C42,1),TRUE,FALSE)</formula>
    </cfRule>
    <cfRule type="expression" dxfId="120" priority="127" stopIfTrue="1">
      <formula>IF(FINDB("RESULTADO",$C42),TRUE,FALSE)</formula>
    </cfRule>
  </conditionalFormatting>
  <conditionalFormatting sqref="D46">
    <cfRule type="expression" dxfId="119" priority="122" stopIfTrue="1">
      <formula>IF(SEARCH("EJERCICIO",$D46,1),TRUE,FALSE)</formula>
    </cfRule>
    <cfRule type="expression" dxfId="118" priority="123" stopIfTrue="1">
      <formula>IF(SEARCH("TOTAL",$C46,1),TRUE,FALSE)</formula>
    </cfRule>
    <cfRule type="expression" dxfId="117" priority="124" stopIfTrue="1">
      <formula>IF(FINDB("RESULTADO",$C46),TRUE,FALSE)</formula>
    </cfRule>
  </conditionalFormatting>
  <conditionalFormatting sqref="D48">
    <cfRule type="expression" dxfId="116" priority="119" stopIfTrue="1">
      <formula>IF(SEARCH("EJERCICIO",$D48,1),TRUE,FALSE)</formula>
    </cfRule>
    <cfRule type="expression" dxfId="115" priority="120" stopIfTrue="1">
      <formula>IF(SEARCH("TOTAL",$C48,1),TRUE,FALSE)</formula>
    </cfRule>
    <cfRule type="expression" dxfId="114" priority="121" stopIfTrue="1">
      <formula>IF(FINDB("RESULTADO",$C48),TRUE,FALSE)</formula>
    </cfRule>
  </conditionalFormatting>
  <conditionalFormatting sqref="D50">
    <cfRule type="expression" dxfId="113" priority="116" stopIfTrue="1">
      <formula>IF(SEARCH("EJERCICIO",$D50,1),TRUE,FALSE)</formula>
    </cfRule>
    <cfRule type="expression" dxfId="112" priority="117" stopIfTrue="1">
      <formula>IF(SEARCH("TOTAL",$C50,1),TRUE,FALSE)</formula>
    </cfRule>
    <cfRule type="expression" dxfId="111" priority="118" stopIfTrue="1">
      <formula>IF(FINDB("RESULTADO",$C50),TRUE,FALSE)</formula>
    </cfRule>
  </conditionalFormatting>
  <conditionalFormatting sqref="D52">
    <cfRule type="expression" dxfId="110" priority="113" stopIfTrue="1">
      <formula>IF(SEARCH("EJERCICIO",$D52,1),TRUE,FALSE)</formula>
    </cfRule>
    <cfRule type="expression" dxfId="109" priority="114" stopIfTrue="1">
      <formula>IF(SEARCH("TOTAL",$C52,1),TRUE,FALSE)</formula>
    </cfRule>
    <cfRule type="expression" dxfId="108" priority="115" stopIfTrue="1">
      <formula>IF(FINDB("RESULTADO",$C52),TRUE,FALSE)</formula>
    </cfRule>
  </conditionalFormatting>
  <conditionalFormatting sqref="D54">
    <cfRule type="expression" dxfId="107" priority="110" stopIfTrue="1">
      <formula>IF(SEARCH("EJERCICIO",$D54,1),TRUE,FALSE)</formula>
    </cfRule>
    <cfRule type="expression" dxfId="106" priority="111" stopIfTrue="1">
      <formula>IF(SEARCH("TOTAL",$C54,1),TRUE,FALSE)</formula>
    </cfRule>
    <cfRule type="expression" dxfId="105" priority="112" stopIfTrue="1">
      <formula>IF(FINDB("RESULTADO",$C54),TRUE,FALSE)</formula>
    </cfRule>
  </conditionalFormatting>
  <conditionalFormatting sqref="D115">
    <cfRule type="expression" dxfId="104" priority="47" stopIfTrue="1">
      <formula>IF(SEARCH("EJERCICIO",$D115,1),TRUE,FALSE)</formula>
    </cfRule>
    <cfRule type="expression" dxfId="103" priority="48" stopIfTrue="1">
      <formula>IF(SEARCH("TOTAL",$C115,1),TRUE,FALSE)</formula>
    </cfRule>
    <cfRule type="expression" dxfId="102" priority="49" stopIfTrue="1">
      <formula>IF(FINDB("RESULTADO",$C115),TRUE,FALSE)</formula>
    </cfRule>
  </conditionalFormatting>
  <conditionalFormatting sqref="D56">
    <cfRule type="expression" dxfId="101" priority="104" stopIfTrue="1">
      <formula>IF(SEARCH("EJERCICIO",$D56,1),TRUE,FALSE)</formula>
    </cfRule>
    <cfRule type="expression" dxfId="100" priority="105" stopIfTrue="1">
      <formula>IF(SEARCH("TOTAL",$C56,1),TRUE,FALSE)</formula>
    </cfRule>
    <cfRule type="expression" dxfId="99" priority="106" stopIfTrue="1">
      <formula>IF(FINDB("RESULTADO",$C56),TRUE,FALSE)</formula>
    </cfRule>
  </conditionalFormatting>
  <conditionalFormatting sqref="D44">
    <cfRule type="expression" dxfId="98" priority="44" stopIfTrue="1">
      <formula>IF(SEARCH("EJERCICIO",$D44,1),TRUE,FALSE)</formula>
    </cfRule>
    <cfRule type="expression" dxfId="97" priority="45" stopIfTrue="1">
      <formula>IF(SEARCH("TOTAL",$C44,1),TRUE,FALSE)</formula>
    </cfRule>
    <cfRule type="expression" dxfId="96" priority="46" stopIfTrue="1">
      <formula>IF(FINDB("RESULTADO",$C44),TRUE,FALSE)</formula>
    </cfRule>
  </conditionalFormatting>
  <conditionalFormatting sqref="D60">
    <cfRule type="expression" dxfId="95" priority="98" stopIfTrue="1">
      <formula>IF(SEARCH("EJERCICIO",$D60,1),TRUE,FALSE)</formula>
    </cfRule>
    <cfRule type="expression" dxfId="94" priority="99" stopIfTrue="1">
      <formula>IF(SEARCH("TOTAL",$C60,1),TRUE,FALSE)</formula>
    </cfRule>
    <cfRule type="expression" dxfId="93" priority="100" stopIfTrue="1">
      <formula>IF(FINDB("RESULTADO",$C60),TRUE,FALSE)</formula>
    </cfRule>
  </conditionalFormatting>
  <conditionalFormatting sqref="D62">
    <cfRule type="expression" dxfId="92" priority="95" stopIfTrue="1">
      <formula>IF(SEARCH("EJERCICIO",$D62,1),TRUE,FALSE)</formula>
    </cfRule>
    <cfRule type="expression" dxfId="91" priority="96" stopIfTrue="1">
      <formula>IF(SEARCH("TOTAL",$C62,1),TRUE,FALSE)</formula>
    </cfRule>
    <cfRule type="expression" dxfId="90" priority="97" stopIfTrue="1">
      <formula>IF(FINDB("RESULTADO",$C62),TRUE,FALSE)</formula>
    </cfRule>
  </conditionalFormatting>
  <conditionalFormatting sqref="D64">
    <cfRule type="expression" dxfId="89" priority="92" stopIfTrue="1">
      <formula>IF(SEARCH("EJERCICIO",$D64,1),TRUE,FALSE)</formula>
    </cfRule>
    <cfRule type="expression" dxfId="88" priority="93" stopIfTrue="1">
      <formula>IF(SEARCH("TOTAL",$C64,1),TRUE,FALSE)</formula>
    </cfRule>
    <cfRule type="expression" dxfId="87" priority="94" stopIfTrue="1">
      <formula>IF(FINDB("RESULTADO",$C64),TRUE,FALSE)</formula>
    </cfRule>
  </conditionalFormatting>
  <conditionalFormatting sqref="D66">
    <cfRule type="expression" dxfId="86" priority="89" stopIfTrue="1">
      <formula>IF(SEARCH("EJERCICIO",$D66,1),TRUE,FALSE)</formula>
    </cfRule>
    <cfRule type="expression" dxfId="85" priority="90" stopIfTrue="1">
      <formula>IF(SEARCH("TOTAL",$C66,1),TRUE,FALSE)</formula>
    </cfRule>
    <cfRule type="expression" dxfId="84" priority="91" stopIfTrue="1">
      <formula>IF(FINDB("RESULTADO",$C66),TRUE,FALSE)</formula>
    </cfRule>
  </conditionalFormatting>
  <conditionalFormatting sqref="D68">
    <cfRule type="expression" dxfId="83" priority="86" stopIfTrue="1">
      <formula>IF(SEARCH("EJERCICIO",$D68,1),TRUE,FALSE)</formula>
    </cfRule>
    <cfRule type="expression" dxfId="82" priority="87" stopIfTrue="1">
      <formula>IF(SEARCH("TOTAL",$C68,1),TRUE,FALSE)</formula>
    </cfRule>
    <cfRule type="expression" dxfId="81" priority="88" stopIfTrue="1">
      <formula>IF(FINDB("RESULTADO",$C68),TRUE,FALSE)</formula>
    </cfRule>
  </conditionalFormatting>
  <conditionalFormatting sqref="D70">
    <cfRule type="expression" dxfId="80" priority="83" stopIfTrue="1">
      <formula>IF(SEARCH("EJERCICIO",$D70,1),TRUE,FALSE)</formula>
    </cfRule>
    <cfRule type="expression" dxfId="79" priority="84" stopIfTrue="1">
      <formula>IF(SEARCH("TOTAL",$C70,1),TRUE,FALSE)</formula>
    </cfRule>
    <cfRule type="expression" dxfId="78" priority="85" stopIfTrue="1">
      <formula>IF(FINDB("RESULTADO",$C70),TRUE,FALSE)</formula>
    </cfRule>
  </conditionalFormatting>
  <conditionalFormatting sqref="D72">
    <cfRule type="expression" dxfId="77" priority="80" stopIfTrue="1">
      <formula>IF(SEARCH("EJERCICIO",$D72,1),TRUE,FALSE)</formula>
    </cfRule>
    <cfRule type="expression" dxfId="76" priority="81" stopIfTrue="1">
      <formula>IF(SEARCH("TOTAL",$C72,1),TRUE,FALSE)</formula>
    </cfRule>
    <cfRule type="expression" dxfId="75" priority="82" stopIfTrue="1">
      <formula>IF(FINDB("RESULTADO",$C72),TRUE,FALSE)</formula>
    </cfRule>
  </conditionalFormatting>
  <conditionalFormatting sqref="D74">
    <cfRule type="expression" dxfId="74" priority="77" stopIfTrue="1">
      <formula>IF(SEARCH("EJERCICIO",$D74,1),TRUE,FALSE)</formula>
    </cfRule>
    <cfRule type="expression" dxfId="73" priority="78" stopIfTrue="1">
      <formula>IF(SEARCH("TOTAL",$C74,1),TRUE,FALSE)</formula>
    </cfRule>
    <cfRule type="expression" dxfId="72" priority="79" stopIfTrue="1">
      <formula>IF(FINDB("RESULTADO",$C74),TRUE,FALSE)</formula>
    </cfRule>
  </conditionalFormatting>
  <conditionalFormatting sqref="D76">
    <cfRule type="expression" dxfId="71" priority="74" stopIfTrue="1">
      <formula>IF(SEARCH("EJERCICIO",$D76,1),TRUE,FALSE)</formula>
    </cfRule>
    <cfRule type="expression" dxfId="70" priority="75" stopIfTrue="1">
      <formula>IF(SEARCH("TOTAL",$C76,1),TRUE,FALSE)</formula>
    </cfRule>
    <cfRule type="expression" dxfId="69" priority="76" stopIfTrue="1">
      <formula>IF(FINDB("RESULTADO",$C76),TRUE,FALSE)</formula>
    </cfRule>
  </conditionalFormatting>
  <conditionalFormatting sqref="D78">
    <cfRule type="expression" dxfId="68" priority="71" stopIfTrue="1">
      <formula>IF(SEARCH("EJERCICIO",$D78,1),TRUE,FALSE)</formula>
    </cfRule>
    <cfRule type="expression" dxfId="67" priority="72" stopIfTrue="1">
      <formula>IF(SEARCH("TOTAL",$C78,1),TRUE,FALSE)</formula>
    </cfRule>
    <cfRule type="expression" dxfId="66" priority="73" stopIfTrue="1">
      <formula>IF(FINDB("RESULTADO",$C78),TRUE,FALSE)</formula>
    </cfRule>
  </conditionalFormatting>
  <conditionalFormatting sqref="D80">
    <cfRule type="expression" dxfId="65" priority="68" stopIfTrue="1">
      <formula>IF(SEARCH("EJERCICIO",$D80,1),TRUE,FALSE)</formula>
    </cfRule>
    <cfRule type="expression" dxfId="64" priority="69" stopIfTrue="1">
      <formula>IF(SEARCH("TOTAL",$C80,1),TRUE,FALSE)</formula>
    </cfRule>
    <cfRule type="expression" dxfId="63" priority="70" stopIfTrue="1">
      <formula>IF(FINDB("RESULTADO",$C80),TRUE,FALSE)</formula>
    </cfRule>
  </conditionalFormatting>
  <conditionalFormatting sqref="D82">
    <cfRule type="expression" dxfId="62" priority="65" stopIfTrue="1">
      <formula>IF(SEARCH("EJERCICIO",$D82,1),TRUE,FALSE)</formula>
    </cfRule>
    <cfRule type="expression" dxfId="61" priority="66" stopIfTrue="1">
      <formula>IF(SEARCH("TOTAL",$C82,1),TRUE,FALSE)</formula>
    </cfRule>
    <cfRule type="expression" dxfId="60" priority="67" stopIfTrue="1">
      <formula>IF(FINDB("RESULTADO",$C82),TRUE,FALSE)</formula>
    </cfRule>
  </conditionalFormatting>
  <conditionalFormatting sqref="D84">
    <cfRule type="expression" dxfId="59" priority="62" stopIfTrue="1">
      <formula>IF(SEARCH("EJERCICIO",$D84,1),TRUE,FALSE)</formula>
    </cfRule>
    <cfRule type="expression" dxfId="58" priority="63" stopIfTrue="1">
      <formula>IF(SEARCH("TOTAL",$C84,1),TRUE,FALSE)</formula>
    </cfRule>
    <cfRule type="expression" dxfId="57" priority="64" stopIfTrue="1">
      <formula>IF(FINDB("RESULTADO",$C84),TRUE,FALSE)</formula>
    </cfRule>
  </conditionalFormatting>
  <conditionalFormatting sqref="D86">
    <cfRule type="expression" dxfId="56" priority="59" stopIfTrue="1">
      <formula>IF(SEARCH("EJERCICIO",$D86,1),TRUE,FALSE)</formula>
    </cfRule>
    <cfRule type="expression" dxfId="55" priority="60" stopIfTrue="1">
      <formula>IF(SEARCH("TOTAL",$C86,1),TRUE,FALSE)</formula>
    </cfRule>
    <cfRule type="expression" dxfId="54" priority="61" stopIfTrue="1">
      <formula>IF(FINDB("RESULTADO",$C86),TRUE,FALSE)</formula>
    </cfRule>
  </conditionalFormatting>
  <conditionalFormatting sqref="D91">
    <cfRule type="expression" dxfId="53" priority="56" stopIfTrue="1">
      <formula>IF(SEARCH("EJERCICIO",$D91,1),TRUE,FALSE)</formula>
    </cfRule>
    <cfRule type="expression" dxfId="52" priority="57" stopIfTrue="1">
      <formula>IF(SEARCH("TOTAL",$C91,1),TRUE,FALSE)</formula>
    </cfRule>
    <cfRule type="expression" dxfId="51" priority="58" stopIfTrue="1">
      <formula>IF(FINDB("RESULTADO",$C91),TRUE,FALSE)</formula>
    </cfRule>
  </conditionalFormatting>
  <conditionalFormatting sqref="D99">
    <cfRule type="expression" dxfId="50" priority="53" stopIfTrue="1">
      <formula>IF(SEARCH("EJERCICIO",$D99,1),TRUE,FALSE)</formula>
    </cfRule>
    <cfRule type="expression" dxfId="49" priority="54" stopIfTrue="1">
      <formula>IF(SEARCH("TOTAL",$C99,1),TRUE,FALSE)</formula>
    </cfRule>
    <cfRule type="expression" dxfId="48" priority="55" stopIfTrue="1">
      <formula>IF(FINDB("RESULTADO",$C99),TRUE,FALSE)</formula>
    </cfRule>
  </conditionalFormatting>
  <conditionalFormatting sqref="D107">
    <cfRule type="expression" dxfId="47" priority="50" stopIfTrue="1">
      <formula>IF(SEARCH("EJERCICIO",$D107,1),TRUE,FALSE)</formula>
    </cfRule>
    <cfRule type="expression" dxfId="46" priority="51" stopIfTrue="1">
      <formula>IF(SEARCH("TOTAL",$C107,1),TRUE,FALSE)</formula>
    </cfRule>
    <cfRule type="expression" dxfId="45" priority="52" stopIfTrue="1">
      <formula>IF(FINDB("RESULTADO",$C107),TRUE,FALSE)</formula>
    </cfRule>
  </conditionalFormatting>
  <conditionalFormatting sqref="W25 Y25 AA25 AC25 AE25 AG25 AI25 AK25 W47 Y47 AA47 AC47 AE47 AG47 AI47 AK47 X27 Z27 AB27 AD27 AF27 AH27 AJ27 AL27 X29 Z29 AB29 AD29 AF29 AH29 AJ29 AL29 X31 Z31 AB31 AD31 AF31 AH31 AJ31 AL31 X33 Z33 AB33 AD33 AF33 AH33 AJ33 AL33 X43 Z43 AB43 AD43 AF43 AH43 AJ43 AL43 X51 Z51 AB51 AD51 AF51 AH51 AJ51 AL51 X55 Z55 AB55 AD55 AF55 AH55 AJ55 AL55 X59 Z59 AB59 AD59 AF59 AH59 AJ59 AL59 X61 Z61 AB61 AD61 AF61 AH61 AJ61 AL61 X63 Z63 AB63 AD63 AF63 AH63 AJ63 AL63 X65 Z65 AB65 AD65 AF65 AH65 AJ65 AL65 X67 Z67 AB67 AD67 AF67 AH67 AJ67 AL67 X69 Z69 AB69 AD69 AF69 AH69 AJ69 AL69 X71 Z71 AB71 AD71 AF71 AH71 AJ71 AL71 X73 Z73 AB73 AD73 AF73 AH73 AJ73 AL73 X75 Z75 AB75 AD75 AF75 AH75 AJ75 AL75 X77 Z77 AB77 AD77 AF77 AH77 AJ77 AL77 X79 Z79 AB79 AD79 AF79 AH79 AJ79 AL79 X81 Z81 AB81 AD81 AF81 AH81 AJ81 AL81 X83 Z83 AB83 AD83 AF83 AH83 AJ83 AL83 X45 Z45 AB45 AD45 AF45 AH45 AJ45 AL45 X92:X98 Z92:Z98 AB92:AB98 AD92:AD98 AF92:AF98 AH92:AH98 AJ92:AJ98 AL92:AL98 X100:X106 Z100:Z106 AB100:AB106 AD100:AD106 AF100:AF106 AH100:AH106 AJ100:AJ106 AL100:AL106 X108:X114 Z108:Z114 AB108:AB114 AD108:AD114 AF108:AF114 AH108:AH114 AJ108:AJ114 AL108:AL114 X116:X121 Z116:Z121 AB116:AB121 AD116:AD121 AF116:AF121 AH116:AH121 AJ116:AJ121 AL116:AL121 W107:AL107 W99:AL99 W91:AL91 W82:AL82 W80:AL80 W78:AL78 W76:AL76 W74:AL74 W72:AL72 W70:AL70 W68:AL68 W66:AL66 W64:AL64 W62:AL62 W60:AL60 W44:AL44 W115:AL115 W46:AL46 W32:AL32 W30:AL30 W28:AL28 W26:AL26 W24:AL24 W22:AL22 W12:AL20 W84:AL86 W56:AL58 W52:AL54 W34:AL42 W48:AL50 W88:AL88">
    <cfRule type="expression" dxfId="44" priority="32" stopIfTrue="1">
      <formula>IF(SEARCH("EJERCICIO",$D12,1),TRUE,FALSE)</formula>
    </cfRule>
    <cfRule type="expression" dxfId="43" priority="33" stopIfTrue="1">
      <formula>IF(SEARCH("TOTAL",$C12,1),TRUE,FALSE)</formula>
    </cfRule>
    <cfRule type="expression" dxfId="42" priority="34" stopIfTrue="1">
      <formula>IF(FINDB("RESULTADO",$C12),TRUE,FALSE)</formula>
    </cfRule>
  </conditionalFormatting>
  <conditionalFormatting sqref="W43 Y43 AA43 AC43 AE43 AG43 AI43 AK43 W75 Y75 AA75 AC75 AE75 AG75 AI75 AK75 W77 Y77 AA77 AC77 AE77 AG77 AI77 AK77 W45 Y45 AA45 AC45 AE45 AG45 AI45 AK45">
    <cfRule type="expression" dxfId="41" priority="35" stopIfTrue="1">
      <formula>IF(SEARCH("EJERCICIO",$D43,1),TRUE,FALSE)</formula>
    </cfRule>
    <cfRule type="expression" dxfId="40" priority="36" stopIfTrue="1">
      <formula>IF(SEARCH("TOTAL",$B43,1),TRUE,FALSE)</formula>
    </cfRule>
    <cfRule type="expression" dxfId="39" priority="37" stopIfTrue="1">
      <formula>IF(FINDB("RESULTADO",$B43),TRUE,FALSE)</formula>
    </cfRule>
  </conditionalFormatting>
  <conditionalFormatting sqref="W81 Y81 AA81 AC81 AE81 AG81 AI81 AK81 W90 Y90 AA90 AC90 AE90 AG90 AI90 AK90 W59 Y59 AA59 AC59 AE59 AG59 AI59 AK59 W61 Y61 AA61 AC61 AE61 AG61 AI61 AK61 W63 Y63 AA63 AC63 AE63 AG63 AI63 AK63 W65 Y65 AA65 AC65 AE65 AG65 AI65 AK65 W67 Y67 AA67 AC67 AE67 AG67 AI67 AK67 W69 Y69 AA69 AC69 AE69 AG69 AI69 AK69 W71 Y71 AA71 AC71 AE71 AG71 AI71 AK71 W83 Y83 AA83 AC83 AE83 AG83 AI83 AK83 W92:W98 Y92:Y98 AA92:AA98 AC92:AC98 AE92:AE98 AG92:AG98 AI92:AI98 AK92:AK98 W100:W106 Y100:Y106 AA100:AA106 AC100:AC106 AE100:AE106 AG100:AG106 AI100:AI106 AK100:AK106 W108:W114 Y108:Y114 AA108:AA114 AC108:AC114 AE108:AE114 AG108:AG114 AI108:AI114 AK108:AK114 W116:W121 Y116:Y121 AA116:AA121 AC116:AC121 AE116:AE121 AG116:AG121 AI116:AI121 AK116:AK121">
    <cfRule type="expression" dxfId="38" priority="38" stopIfTrue="1">
      <formula>IF(SEARCH("EJERCICIO",$D59,1),TRUE,FALSE)</formula>
    </cfRule>
    <cfRule type="expression" dxfId="37" priority="39" stopIfTrue="1">
      <formula>IF(SEARCH("TOTAL",$D59,1),TRUE,FALSE)</formula>
    </cfRule>
    <cfRule type="expression" dxfId="36" priority="40" stopIfTrue="1">
      <formula>IF(FINDB("RESULTADO",$D59),TRUE,FALSE)</formula>
    </cfRule>
  </conditionalFormatting>
  <conditionalFormatting sqref="W27 Y27 AA27 AC27 AE27 AG27 AI27 AK27 W51 Y51 AA51 AC51 AE51 AG51 AI51 AK51 W29 Y29 AA29 AC29 AE29 AG29 AI29 AK29 W31 Y31 AA31 AC31 AE31 AG31 AI31 AK31 W33 Y33 AA33 AC33 AE33 AG33 AI33 AK33">
    <cfRule type="expression" dxfId="35" priority="41" stopIfTrue="1">
      <formula>IF(SEARCH("EJERCICIO",$C27,1),TRUE,FALSE)</formula>
    </cfRule>
    <cfRule type="expression" dxfId="34" priority="42" stopIfTrue="1">
      <formula>IF(SEARCH("TOTAL",$C27,1),TRUE,FALSE)</formula>
    </cfRule>
    <cfRule type="expression" dxfId="33" priority="43" stopIfTrue="1">
      <formula>IF(FINDB("RESULTADO",$C27),TRUE,FALSE)</formula>
    </cfRule>
  </conditionalFormatting>
  <conditionalFormatting sqref="W122:AL123">
    <cfRule type="expression" dxfId="32" priority="29" stopIfTrue="1">
      <formula>IF(SEARCH("EJERCICIO",$D122,1),TRUE,FALSE)</formula>
    </cfRule>
    <cfRule type="expression" dxfId="31" priority="30" stopIfTrue="1">
      <formula>IF(SEARCH("TOTAL",$D122,1),TRUE,FALSE)</formula>
    </cfRule>
    <cfRule type="expression" dxfId="30" priority="31" stopIfTrue="1">
      <formula>IF(FINDB("RESULTADO",$D122),TRUE,FALSE)</formula>
    </cfRule>
  </conditionalFormatting>
  <conditionalFormatting sqref="X87 Z87 AB87 AD87 AF87 AH87 AJ87 AL87">
    <cfRule type="expression" dxfId="29" priority="17" stopIfTrue="1">
      <formula>IF(SEARCH("EJERCICIO",$D87,1),TRUE,FALSE)</formula>
    </cfRule>
    <cfRule type="expression" dxfId="28" priority="18" stopIfTrue="1">
      <formula>IF(SEARCH("TOTAL",$C87,1),TRUE,FALSE)</formula>
    </cfRule>
    <cfRule type="expression" dxfId="27" priority="19" stopIfTrue="1">
      <formula>IF(FINDB("RESULTADO",$C87),TRUE,FALSE)</formula>
    </cfRule>
  </conditionalFormatting>
  <conditionalFormatting sqref="W73 Y73 AA73 AC73 AE73 AG73 AI73 AK73">
    <cfRule type="expression" dxfId="26" priority="20" stopIfTrue="1">
      <formula>IF(SEARCH("EJERCICIO",$D73,1),TRUE,FALSE)</formula>
    </cfRule>
    <cfRule type="expression" dxfId="25" priority="21" stopIfTrue="1">
      <formula>IF(SEARCH("TOTAL",$B73,1),TRUE,FALSE)</formula>
    </cfRule>
    <cfRule type="expression" dxfId="24" priority="22" stopIfTrue="1">
      <formula>IF(FINDB("RESULTADO",$B73),TRUE,FALSE)</formula>
    </cfRule>
  </conditionalFormatting>
  <conditionalFormatting sqref="W87 Y87 AA87 AC87 AE87 AG87 AI87 AK87">
    <cfRule type="expression" dxfId="23" priority="23" stopIfTrue="1">
      <formula>IF(SEARCH("EJERCICIO",$D87,1),TRUE,FALSE)</formula>
    </cfRule>
    <cfRule type="expression" dxfId="22" priority="24" stopIfTrue="1">
      <formula>IF(SEARCH("TOTAL",$D87,1),TRUE,FALSE)</formula>
    </cfRule>
    <cfRule type="expression" dxfId="21" priority="25" stopIfTrue="1">
      <formula>IF(FINDB("RESULTADO",$D87),TRUE,FALSE)</formula>
    </cfRule>
  </conditionalFormatting>
  <conditionalFormatting sqref="W55 Y55 AA55 AC55 AE55 AG55 AI55 AK55">
    <cfRule type="expression" dxfId="20" priority="26" stopIfTrue="1">
      <formula>IF(SEARCH("EJERCICIO",$C55,1),TRUE,FALSE)</formula>
    </cfRule>
    <cfRule type="expression" dxfId="19" priority="27" stopIfTrue="1">
      <formula>IF(SEARCH("TOTAL",$C55,1),TRUE,FALSE)</formula>
    </cfRule>
    <cfRule type="expression" dxfId="18" priority="28" stopIfTrue="1">
      <formula>IF(FINDB("RESULTADO",$C55),TRUE,FALSE)</formula>
    </cfRule>
  </conditionalFormatting>
  <conditionalFormatting sqref="W79 Y79 AA79 AC79 AE79 AG79 AI79 AK79">
    <cfRule type="expression" dxfId="17" priority="14" stopIfTrue="1">
      <formula>IF(SEARCH("EJERCICIO",$D79,1),TRUE,FALSE)</formula>
    </cfRule>
    <cfRule type="expression" dxfId="16" priority="15" stopIfTrue="1">
      <formula>IF(SEARCH("TOTAL",$B79,1),TRUE,FALSE)</formula>
    </cfRule>
    <cfRule type="expression" dxfId="15" priority="16" stopIfTrue="1">
      <formula>IF(FINDB("RESULTADO",$B79),TRUE,FALSE)</formula>
    </cfRule>
  </conditionalFormatting>
  <conditionalFormatting sqref="X25 Z25 AB25 AD25 AF25 AH25 AJ25 AL25">
    <cfRule type="expression" dxfId="14" priority="11" stopIfTrue="1">
      <formula>IF(SEARCH("EJERCICIO",$D25,1),TRUE,FALSE)</formula>
    </cfRule>
    <cfRule type="expression" dxfId="13" priority="12" stopIfTrue="1">
      <formula>IF(SEARCH("TOTAL",$C25,1),TRUE,FALSE)</formula>
    </cfRule>
    <cfRule type="expression" dxfId="12" priority="13" stopIfTrue="1">
      <formula>IF(FINDB("RESULTADO",$C25),TRUE,FALSE)</formula>
    </cfRule>
  </conditionalFormatting>
  <conditionalFormatting sqref="X47 Z47 AB47 AD47 AF47 AH47 AJ47 AL47">
    <cfRule type="expression" dxfId="11" priority="8" stopIfTrue="1">
      <formula>IF(SEARCH("EJERCICIO",$D47,1),TRUE,FALSE)</formula>
    </cfRule>
    <cfRule type="expression" dxfId="10" priority="9" stopIfTrue="1">
      <formula>IF(SEARCH("TOTAL",$C47,1),TRUE,FALSE)</formula>
    </cfRule>
    <cfRule type="expression" dxfId="9" priority="10" stopIfTrue="1">
      <formula>IF(FINDB("RESULTADO",$C47),TRUE,FALSE)</formula>
    </cfRule>
  </conditionalFormatting>
  <conditionalFormatting sqref="X90 Z90 AB90 AD90 AF90 AH90 AJ90 AL90">
    <cfRule type="expression" dxfId="8" priority="5" stopIfTrue="1">
      <formula>IF(SEARCH("EJERCICIO",$D90,1),TRUE,FALSE)</formula>
    </cfRule>
    <cfRule type="expression" dxfId="7" priority="6" stopIfTrue="1">
      <formula>IF(SEARCH("TOTAL",$C90,1),TRUE,FALSE)</formula>
    </cfRule>
    <cfRule type="expression" dxfId="6" priority="7" stopIfTrue="1">
      <formula>IF(FINDB("RESULTADO",$C90),TRUE,FALSE)</formula>
    </cfRule>
  </conditionalFormatting>
  <conditionalFormatting sqref="K11">
    <cfRule type="expression" dxfId="5" priority="4">
      <formula>AND(K$13=0,K$85=0)</formula>
    </cfRule>
  </conditionalFormatting>
  <conditionalFormatting sqref="M11">
    <cfRule type="expression" dxfId="4" priority="3">
      <formula>AND(M$13=0,M$85=0)</formula>
    </cfRule>
  </conditionalFormatting>
  <conditionalFormatting sqref="O11">
    <cfRule type="expression" dxfId="3" priority="2">
      <formula>AND(O$13=0,O$85=0)</formula>
    </cfRule>
  </conditionalFormatting>
  <conditionalFormatting sqref="Q11">
    <cfRule type="expression" dxfId="2" priority="1">
      <formula>AND(Q$13=0,Q$85=0)</formula>
    </cfRule>
  </conditionalFormatting>
  <pageMargins left="0.19685039370078741" right="0.19685039370078741" top="0.32" bottom="0.33" header="0" footer="0"/>
  <pageSetup paperSize="9" scale="32" orientation="landscape" r:id="rId1"/>
  <headerFooter alignWithMargins="0"/>
  <drawing r:id="rId2"/>
  <legacyDrawing r:id="rId3"/>
  <oleObjects>
    <mc:AlternateContent xmlns:mc="http://schemas.openxmlformats.org/markup-compatibility/2006">
      <mc:Choice Requires="x14">
        <oleObject progId="MSPhotoEd.3" shapeId="1031" r:id="rId4">
          <objectPr defaultSize="0" autoPict="0" r:id="rId5">
            <anchor moveWithCells="1" sizeWithCells="1">
              <from>
                <xdr:col>21</xdr:col>
                <xdr:colOff>228600</xdr:colOff>
                <xdr:row>0</xdr:row>
                <xdr:rowOff>0</xdr:rowOff>
              </from>
              <to>
                <xdr:col>41</xdr:col>
                <xdr:colOff>295275</xdr:colOff>
                <xdr:row>0</xdr:row>
                <xdr:rowOff>0</xdr:rowOff>
              </to>
            </anchor>
          </objectPr>
        </oleObject>
      </mc:Choice>
      <mc:Fallback>
        <oleObject progId="MSPhotoEd.3" shapeId="103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B1:AJ79"/>
  <sheetViews>
    <sheetView showZeros="0" zoomScaleNormal="100" workbookViewId="0">
      <selection activeCell="G6" sqref="G6"/>
    </sheetView>
  </sheetViews>
  <sheetFormatPr baseColWidth="10" defaultColWidth="11.42578125" defaultRowHeight="12.75" outlineLevelRow="1" outlineLevelCol="1" x14ac:dyDescent="0.2"/>
  <cols>
    <col min="1" max="1" width="1.5703125" style="4" customWidth="1"/>
    <col min="2" max="2" width="14.28515625" style="4" customWidth="1"/>
    <col min="3" max="3" width="28.140625" style="4" customWidth="1"/>
    <col min="4" max="5" width="15.7109375" style="4" customWidth="1"/>
    <col min="6" max="6" width="5.85546875" style="37" customWidth="1"/>
    <col min="7" max="7" width="15.7109375" style="4" customWidth="1"/>
    <col min="8" max="8" width="5.85546875" style="37" customWidth="1"/>
    <col min="9" max="9" width="15.7109375" style="4" customWidth="1"/>
    <col min="10" max="10" width="7.85546875" style="37" bestFit="1" customWidth="1"/>
    <col min="11" max="11" width="15.7109375" style="4" customWidth="1"/>
    <col min="12" max="12" width="5.85546875" style="37" customWidth="1"/>
    <col min="13" max="13" width="15.7109375" style="4" customWidth="1"/>
    <col min="14" max="14" width="5.85546875" style="37" customWidth="1"/>
    <col min="15" max="15" width="15.7109375" style="4" customWidth="1"/>
    <col min="16" max="16" width="5.85546875" style="37" customWidth="1"/>
    <col min="17" max="17" width="15.7109375" style="4" customWidth="1"/>
    <col min="18" max="18" width="5.85546875" style="37" customWidth="1"/>
    <col min="19" max="19" width="11.5703125" style="4" bestFit="1" customWidth="1"/>
    <col min="20" max="20" width="5.85546875" style="37" customWidth="1"/>
    <col min="21" max="21" width="11.5703125" style="4" bestFit="1" customWidth="1"/>
    <col min="22" max="22" width="5.85546875" style="37" customWidth="1"/>
    <col min="23" max="23" width="11.5703125" style="4" customWidth="1" outlineLevel="1"/>
    <col min="24" max="24" width="5.85546875" style="37" customWidth="1" outlineLevel="1"/>
    <col min="25" max="25" width="11.5703125" style="4" customWidth="1" outlineLevel="1"/>
    <col min="26" max="26" width="5.85546875" style="37" customWidth="1" outlineLevel="1"/>
    <col min="27" max="27" width="11.5703125" style="4" customWidth="1" outlineLevel="1"/>
    <col min="28" max="28" width="5.85546875" style="37" customWidth="1" outlineLevel="1"/>
    <col min="29" max="29" width="11.5703125" style="4" customWidth="1" outlineLevel="1"/>
    <col min="30" max="30" width="5.85546875" style="37" customWidth="1" outlineLevel="1"/>
    <col min="31" max="31" width="11.5703125" style="4" customWidth="1" outlineLevel="1"/>
    <col min="32" max="32" width="5.85546875" style="37" customWidth="1" outlineLevel="1"/>
    <col min="33" max="33" width="12.28515625" style="4" customWidth="1" outlineLevel="1"/>
    <col min="34" max="34" width="5.85546875" style="37" customWidth="1" outlineLevel="1"/>
    <col min="35" max="35" width="12.28515625" style="4" customWidth="1" outlineLevel="1"/>
    <col min="36" max="36" width="5.85546875" style="37" customWidth="1" outlineLevel="1"/>
    <col min="37" max="16384" width="11.42578125" style="4"/>
  </cols>
  <sheetData>
    <row r="1" spans="2:36" ht="15.75" customHeight="1" x14ac:dyDescent="0.2"/>
    <row r="2" spans="2:36" ht="15.75" customHeight="1" x14ac:dyDescent="0.2"/>
    <row r="3" spans="2:36" ht="15.75" customHeight="1" x14ac:dyDescent="0.2"/>
    <row r="4" spans="2:36" ht="15.75" customHeight="1" x14ac:dyDescent="0.25">
      <c r="B4" s="5" t="s">
        <v>51</v>
      </c>
      <c r="C4" s="564">
        <f>+Balances!F4</f>
        <v>0</v>
      </c>
      <c r="D4" s="564"/>
      <c r="E4" s="565"/>
      <c r="F4" s="269"/>
      <c r="H4" s="269"/>
      <c r="J4" s="269"/>
      <c r="L4" s="269"/>
      <c r="N4" s="269"/>
      <c r="P4" s="269"/>
      <c r="R4" s="269"/>
      <c r="T4" s="269"/>
      <c r="V4" s="269"/>
      <c r="X4" s="269"/>
      <c r="Z4" s="269"/>
      <c r="AB4" s="269"/>
      <c r="AD4" s="269"/>
      <c r="AF4" s="269"/>
      <c r="AH4" s="269"/>
      <c r="AJ4" s="269"/>
    </row>
    <row r="5" spans="2:36" ht="15.75" customHeight="1" x14ac:dyDescent="0.25">
      <c r="B5" s="22" t="s">
        <v>135</v>
      </c>
      <c r="C5" s="566">
        <f>+Balances!F5</f>
        <v>0</v>
      </c>
      <c r="D5" s="566"/>
      <c r="E5" s="566"/>
      <c r="F5" s="269"/>
      <c r="H5" s="269"/>
      <c r="J5" s="269"/>
      <c r="L5" s="269"/>
      <c r="N5" s="269"/>
      <c r="P5" s="269"/>
      <c r="R5" s="269"/>
      <c r="T5" s="269"/>
      <c r="V5" s="269"/>
      <c r="X5" s="269"/>
      <c r="Z5" s="269"/>
      <c r="AB5" s="269"/>
      <c r="AD5" s="269"/>
      <c r="AF5" s="269"/>
      <c r="AH5" s="269"/>
      <c r="AJ5" s="269"/>
    </row>
    <row r="6" spans="2:36" ht="15.75" customHeight="1" x14ac:dyDescent="0.25">
      <c r="B6" s="201" t="s">
        <v>228</v>
      </c>
      <c r="C6" s="566">
        <f>+Balances!F6</f>
        <v>0</v>
      </c>
      <c r="D6" s="566"/>
      <c r="E6" s="566"/>
      <c r="F6" s="270"/>
      <c r="H6" s="270"/>
      <c r="J6" s="270"/>
      <c r="L6" s="270"/>
      <c r="N6" s="270"/>
      <c r="P6" s="270"/>
      <c r="R6" s="270"/>
      <c r="T6" s="270"/>
      <c r="V6" s="270"/>
      <c r="X6" s="270"/>
      <c r="Z6" s="270"/>
      <c r="AB6" s="270"/>
      <c r="AD6" s="270"/>
      <c r="AF6" s="270"/>
      <c r="AH6" s="270"/>
      <c r="AJ6" s="270"/>
    </row>
    <row r="7" spans="2:36" ht="15.75" x14ac:dyDescent="0.25">
      <c r="B7" s="6" t="s">
        <v>229</v>
      </c>
      <c r="C7" s="567" t="str">
        <f>+Balances!F7</f>
        <v>Solicitante</v>
      </c>
      <c r="D7" s="567"/>
      <c r="E7" s="568"/>
    </row>
    <row r="8" spans="2:36" ht="38.25" customHeight="1" x14ac:dyDescent="0.2">
      <c r="B8" s="518" t="s">
        <v>142</v>
      </c>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518"/>
      <c r="AI8" s="518"/>
      <c r="AJ8" s="518"/>
    </row>
    <row r="9" spans="2:36" s="2" customFormat="1" ht="15.75" x14ac:dyDescent="0.25">
      <c r="B9" s="569" t="s">
        <v>109</v>
      </c>
      <c r="C9" s="570"/>
      <c r="D9" s="9">
        <f>+Balances!I9</f>
        <v>0</v>
      </c>
      <c r="E9" s="9" t="str">
        <f>+Balances!K9</f>
        <v>1E</v>
      </c>
      <c r="F9" s="273" t="s">
        <v>138</v>
      </c>
      <c r="G9" s="9" t="str">
        <f>+Balances!M9</f>
        <v>2E</v>
      </c>
      <c r="H9" s="273" t="s">
        <v>138</v>
      </c>
      <c r="I9" s="9" t="str">
        <f>+Balances!O9</f>
        <v>3E</v>
      </c>
      <c r="J9" s="273" t="s">
        <v>138</v>
      </c>
      <c r="K9" s="9" t="str">
        <f>+Balances!Q9</f>
        <v>4E</v>
      </c>
      <c r="L9" s="273" t="s">
        <v>138</v>
      </c>
      <c r="M9" s="9" t="str">
        <f>+Balances!S9</f>
        <v>5E</v>
      </c>
      <c r="N9" s="273" t="s">
        <v>138</v>
      </c>
      <c r="O9" s="9" t="str">
        <f>+Balances!U9</f>
        <v>6E</v>
      </c>
      <c r="P9" s="273" t="s">
        <v>138</v>
      </c>
      <c r="Q9" s="9" t="str">
        <f>+Balances!W9</f>
        <v>7E</v>
      </c>
      <c r="R9" s="273" t="s">
        <v>138</v>
      </c>
      <c r="S9" s="9" t="str">
        <f>+Balances!Y9</f>
        <v>8E</v>
      </c>
      <c r="T9" s="273" t="s">
        <v>138</v>
      </c>
      <c r="U9" s="9" t="str">
        <f>+Balances!AA9</f>
        <v>9E</v>
      </c>
      <c r="V9" s="273" t="s">
        <v>138</v>
      </c>
      <c r="W9" s="9" t="str">
        <f>+Balances!AC9</f>
        <v>10E</v>
      </c>
      <c r="X9" s="273" t="s">
        <v>138</v>
      </c>
      <c r="Y9" s="9" t="str">
        <f>+Balances!AE9</f>
        <v>11E</v>
      </c>
      <c r="Z9" s="273" t="s">
        <v>138</v>
      </c>
      <c r="AA9" s="9" t="str">
        <f>+Balances!AG9</f>
        <v>12E</v>
      </c>
      <c r="AB9" s="273" t="s">
        <v>138</v>
      </c>
      <c r="AC9" s="9" t="str">
        <f>+Balances!AI9</f>
        <v>13E</v>
      </c>
      <c r="AD9" s="273" t="s">
        <v>138</v>
      </c>
      <c r="AE9" s="9" t="str">
        <f>+Balances!AK9</f>
        <v>14E</v>
      </c>
      <c r="AF9" s="273" t="s">
        <v>138</v>
      </c>
      <c r="AG9" s="9" t="str">
        <f>+Balances!AM9</f>
        <v>15E</v>
      </c>
      <c r="AH9" s="273" t="s">
        <v>138</v>
      </c>
      <c r="AI9" s="289" t="str">
        <f>+Balances!AO9</f>
        <v>16E</v>
      </c>
      <c r="AJ9" s="300" t="s">
        <v>138</v>
      </c>
    </row>
    <row r="10" spans="2:36" ht="4.5" customHeight="1" x14ac:dyDescent="0.2">
      <c r="B10" s="69"/>
      <c r="C10" s="69"/>
      <c r="D10" s="70"/>
      <c r="E10" s="70"/>
      <c r="F10" s="267"/>
      <c r="G10" s="70"/>
      <c r="H10" s="267"/>
      <c r="I10" s="70"/>
      <c r="J10" s="267"/>
      <c r="K10" s="70"/>
      <c r="L10" s="267"/>
      <c r="M10" s="70"/>
      <c r="N10" s="267"/>
      <c r="O10" s="70"/>
      <c r="P10" s="267"/>
      <c r="Q10" s="70"/>
      <c r="R10" s="267"/>
      <c r="S10" s="70"/>
      <c r="T10" s="267"/>
      <c r="U10" s="70"/>
      <c r="V10" s="267"/>
      <c r="W10" s="70"/>
      <c r="X10" s="267"/>
      <c r="Y10" s="70"/>
      <c r="Z10" s="267"/>
      <c r="AA10" s="70"/>
      <c r="AB10" s="267"/>
      <c r="AC10" s="70"/>
      <c r="AD10" s="267"/>
      <c r="AE10" s="70"/>
      <c r="AF10" s="267"/>
      <c r="AG10" s="70"/>
      <c r="AH10" s="267"/>
      <c r="AI10" s="70"/>
      <c r="AJ10" s="267"/>
    </row>
    <row r="11" spans="2:36" s="3" customFormat="1" x14ac:dyDescent="0.2">
      <c r="B11" s="573" t="s">
        <v>157</v>
      </c>
      <c r="C11" s="574"/>
      <c r="D11" s="71">
        <f>'Cta Rdos'!I85</f>
        <v>0</v>
      </c>
      <c r="E11" s="149">
        <f>'Cta Rdos'!K85</f>
        <v>0</v>
      </c>
      <c r="F11" s="274">
        <f>IF(ISNUMBER(+E11/D11-1),+E11/D11-1,0)</f>
        <v>0</v>
      </c>
      <c r="G11" s="149">
        <f>'Cta Rdos'!M85</f>
        <v>0</v>
      </c>
      <c r="H11" s="274">
        <f>IF(ISNUMBER(+G11/E11-1),+G11/E11-1,0)</f>
        <v>0</v>
      </c>
      <c r="I11" s="149">
        <f>'Cta Rdos'!O85</f>
        <v>0</v>
      </c>
      <c r="J11" s="274">
        <f>IF(ISNUMBER(+I11/G11-1),+I11/G11-1,0)</f>
        <v>0</v>
      </c>
      <c r="K11" s="149">
        <f>'Cta Rdos'!Q85</f>
        <v>0</v>
      </c>
      <c r="L11" s="274">
        <f>IF(ISNUMBER(+K11/I11-1),+K11/I11-1,0)</f>
        <v>0</v>
      </c>
      <c r="M11" s="149">
        <f>'Cta Rdos'!S85</f>
        <v>0</v>
      </c>
      <c r="N11" s="274">
        <f>IF(ISNUMBER(+M11/K11-1),+M11/K11-1,0)</f>
        <v>0</v>
      </c>
      <c r="O11" s="149">
        <f>'Cta Rdos'!U85</f>
        <v>0</v>
      </c>
      <c r="P11" s="274">
        <f>IF(ISNUMBER(+O11/M11-1),+O11/M11-1,0)</f>
        <v>0</v>
      </c>
      <c r="Q11" s="149">
        <f>'Cta Rdos'!W85</f>
        <v>0</v>
      </c>
      <c r="R11" s="274">
        <f>IF(ISNUMBER(+Q11/O11-1),+Q11/O11-1,0)</f>
        <v>0</v>
      </c>
      <c r="S11" s="149">
        <f>'Cta Rdos'!Y85</f>
        <v>0</v>
      </c>
      <c r="T11" s="274">
        <f>IF(ISNUMBER(+S11/Q11-1),+S11/Q11-1,0)</f>
        <v>0</v>
      </c>
      <c r="U11" s="149">
        <f>'Cta Rdos'!AA85</f>
        <v>0</v>
      </c>
      <c r="V11" s="274">
        <f>IF(ISNUMBER(+U11/S11-1),+U11/S11-1,0)</f>
        <v>0</v>
      </c>
      <c r="W11" s="149">
        <f>'Cta Rdos'!AC85</f>
        <v>0</v>
      </c>
      <c r="X11" s="274">
        <f>IF(ISNUMBER(+W11/U11-1),+W11/U11-1,0)</f>
        <v>0</v>
      </c>
      <c r="Y11" s="149">
        <f>'Cta Rdos'!AE85</f>
        <v>0</v>
      </c>
      <c r="Z11" s="274">
        <f>IF(ISNUMBER(+Y11/W11-1),+Y11/W11-1,0)</f>
        <v>0</v>
      </c>
      <c r="AA11" s="149">
        <f>'Cta Rdos'!AG85</f>
        <v>0</v>
      </c>
      <c r="AB11" s="274">
        <f>IF(ISNUMBER(+AA11/Y11-1),+AA11/Y11-1,0)</f>
        <v>0</v>
      </c>
      <c r="AC11" s="149">
        <f>'Cta Rdos'!AI85</f>
        <v>0</v>
      </c>
      <c r="AD11" s="274">
        <f>IF(ISNUMBER(+AC11/AA11-1),+AC11/AA11-1,0)</f>
        <v>0</v>
      </c>
      <c r="AE11" s="149">
        <f>'Cta Rdos'!AK85</f>
        <v>0</v>
      </c>
      <c r="AF11" s="274">
        <f>IF(ISNUMBER(+AE11/AC11-1),+AE11/AC11-1,0)</f>
        <v>0</v>
      </c>
      <c r="AG11" s="149">
        <f>'Cta Rdos'!AM85</f>
        <v>0</v>
      </c>
      <c r="AH11" s="274">
        <f>IF(ISNUMBER(+AG11/AE11-1),+AG11/AE11-1,0)</f>
        <v>0</v>
      </c>
      <c r="AI11" s="71">
        <f>'Cta Rdos'!AO85</f>
        <v>0</v>
      </c>
      <c r="AJ11" s="290">
        <f>IF(ISNUMBER(+AI11/AG11-1),+AI11/AG11-1,0)</f>
        <v>0</v>
      </c>
    </row>
    <row r="12" spans="2:36" x14ac:dyDescent="0.2">
      <c r="B12" s="575" t="s">
        <v>193</v>
      </c>
      <c r="C12" s="576"/>
      <c r="D12" s="75">
        <f>'Cta Rdos'!I57*(1-$D$40)</f>
        <v>0</v>
      </c>
      <c r="E12" s="150">
        <f>'Cta Rdos'!K57*(1-$E$40)</f>
        <v>0</v>
      </c>
      <c r="F12" s="151"/>
      <c r="G12" s="150">
        <f>'Cta Rdos'!M57*(1-$G$40)</f>
        <v>0</v>
      </c>
      <c r="H12" s="151"/>
      <c r="I12" s="150">
        <f>'Cta Rdos'!O57*(1-$I$40)</f>
        <v>0</v>
      </c>
      <c r="J12" s="151"/>
      <c r="K12" s="150">
        <f>'Cta Rdos'!Q57*(1-$K$40)</f>
        <v>0</v>
      </c>
      <c r="L12" s="151"/>
      <c r="M12" s="150">
        <f>'Cta Rdos'!S57*(1-$M$40)</f>
        <v>0</v>
      </c>
      <c r="N12" s="151"/>
      <c r="O12" s="150">
        <f>'Cta Rdos'!U57*(1-$O$40)</f>
        <v>0</v>
      </c>
      <c r="P12" s="151"/>
      <c r="Q12" s="150">
        <f>'Cta Rdos'!W57*(1-$Q$40)</f>
        <v>0</v>
      </c>
      <c r="R12" s="151"/>
      <c r="S12" s="150">
        <f>'Cta Rdos'!Y57*(1-$S$40)</f>
        <v>0</v>
      </c>
      <c r="T12" s="151"/>
      <c r="U12" s="150">
        <f>'Cta Rdos'!AA57*(1-$U$40)</f>
        <v>0</v>
      </c>
      <c r="V12" s="151"/>
      <c r="W12" s="150">
        <f>'Cta Rdos'!AC57*(1-$W$40)</f>
        <v>0</v>
      </c>
      <c r="X12" s="151"/>
      <c r="Y12" s="150">
        <f>'Cta Rdos'!AE57*(1-$Y$40)</f>
        <v>0</v>
      </c>
      <c r="Z12" s="151"/>
      <c r="AA12" s="150">
        <f>'Cta Rdos'!AG57*(1-$AA$40)</f>
        <v>0</v>
      </c>
      <c r="AB12" s="151"/>
      <c r="AC12" s="150">
        <f>'Cta Rdos'!AI57*(1-$AC$40)</f>
        <v>0</v>
      </c>
      <c r="AD12" s="151"/>
      <c r="AE12" s="150">
        <f>'Cta Rdos'!AK57*(1-$AE$40)</f>
        <v>0</v>
      </c>
      <c r="AF12" s="151"/>
      <c r="AG12" s="150">
        <f>'Cta Rdos'!AM57*(1-$AG$40)</f>
        <v>0</v>
      </c>
      <c r="AH12" s="151"/>
      <c r="AI12" s="75">
        <f>'Cta Rdos'!AO57*(1-$AI$40)</f>
        <v>0</v>
      </c>
      <c r="AJ12" s="291"/>
    </row>
    <row r="13" spans="2:36" x14ac:dyDescent="0.2">
      <c r="B13" s="577" t="s">
        <v>194</v>
      </c>
      <c r="C13" s="578"/>
      <c r="D13" s="75">
        <f>'Cta Rdos'!I47</f>
        <v>0</v>
      </c>
      <c r="E13" s="150">
        <f>'Cta Rdos'!K47</f>
        <v>0</v>
      </c>
      <c r="F13" s="151"/>
      <c r="G13" s="150">
        <f>'Cta Rdos'!M47</f>
        <v>0</v>
      </c>
      <c r="H13" s="151"/>
      <c r="I13" s="150">
        <f>'Cta Rdos'!O47</f>
        <v>0</v>
      </c>
      <c r="J13" s="151"/>
      <c r="K13" s="150">
        <f>'Cta Rdos'!Q47</f>
        <v>0</v>
      </c>
      <c r="L13" s="151"/>
      <c r="M13" s="150">
        <f>'Cta Rdos'!S47</f>
        <v>0</v>
      </c>
      <c r="N13" s="151"/>
      <c r="O13" s="150">
        <f>'Cta Rdos'!U47</f>
        <v>0</v>
      </c>
      <c r="P13" s="151"/>
      <c r="Q13" s="150">
        <f>'Cta Rdos'!W47</f>
        <v>0</v>
      </c>
      <c r="R13" s="151"/>
      <c r="S13" s="150">
        <f>'Cta Rdos'!Y47</f>
        <v>0</v>
      </c>
      <c r="T13" s="151"/>
      <c r="U13" s="150">
        <f>'Cta Rdos'!AA47</f>
        <v>0</v>
      </c>
      <c r="V13" s="151"/>
      <c r="W13" s="150">
        <f>'Cta Rdos'!AC47</f>
        <v>0</v>
      </c>
      <c r="X13" s="151"/>
      <c r="Y13" s="150">
        <f>'Cta Rdos'!AE47</f>
        <v>0</v>
      </c>
      <c r="Z13" s="151"/>
      <c r="AA13" s="150">
        <f>'Cta Rdos'!AG47</f>
        <v>0</v>
      </c>
      <c r="AB13" s="151"/>
      <c r="AC13" s="150">
        <f>'Cta Rdos'!AI47</f>
        <v>0</v>
      </c>
      <c r="AD13" s="151"/>
      <c r="AE13" s="150">
        <f>'Cta Rdos'!AK47</f>
        <v>0</v>
      </c>
      <c r="AF13" s="151"/>
      <c r="AG13" s="150">
        <f>'Cta Rdos'!AM47</f>
        <v>0</v>
      </c>
      <c r="AH13" s="151"/>
      <c r="AI13" s="75">
        <f>'Cta Rdos'!AO47</f>
        <v>0</v>
      </c>
      <c r="AJ13" s="291"/>
    </row>
    <row r="14" spans="2:36" x14ac:dyDescent="0.2">
      <c r="B14" s="571" t="s">
        <v>195</v>
      </c>
      <c r="C14" s="572"/>
      <c r="D14" s="75">
        <f>'Cta Rdos'!I83</f>
        <v>0</v>
      </c>
      <c r="E14" s="150">
        <f>'Cta Rdos'!K83</f>
        <v>0</v>
      </c>
      <c r="F14" s="151"/>
      <c r="G14" s="150">
        <f>'Cta Rdos'!M83</f>
        <v>0</v>
      </c>
      <c r="H14" s="151"/>
      <c r="I14" s="150">
        <f>'Cta Rdos'!O83</f>
        <v>0</v>
      </c>
      <c r="J14" s="151"/>
      <c r="K14" s="150">
        <f>'Cta Rdos'!Q83</f>
        <v>0</v>
      </c>
      <c r="L14" s="151"/>
      <c r="M14" s="150">
        <f>'Cta Rdos'!S83</f>
        <v>0</v>
      </c>
      <c r="N14" s="151"/>
      <c r="O14" s="150">
        <f>'Cta Rdos'!U83</f>
        <v>0</v>
      </c>
      <c r="P14" s="151"/>
      <c r="Q14" s="150">
        <f>'Cta Rdos'!W83</f>
        <v>0</v>
      </c>
      <c r="R14" s="151"/>
      <c r="S14" s="150">
        <f>'Cta Rdos'!Y83</f>
        <v>0</v>
      </c>
      <c r="T14" s="151"/>
      <c r="U14" s="150">
        <f>'Cta Rdos'!AA83</f>
        <v>0</v>
      </c>
      <c r="V14" s="151"/>
      <c r="W14" s="150">
        <f>'Cta Rdos'!AC83</f>
        <v>0</v>
      </c>
      <c r="X14" s="151"/>
      <c r="Y14" s="150">
        <f>'Cta Rdos'!AE83</f>
        <v>0</v>
      </c>
      <c r="Z14" s="151"/>
      <c r="AA14" s="150">
        <f>'Cta Rdos'!AG83</f>
        <v>0</v>
      </c>
      <c r="AB14" s="151"/>
      <c r="AC14" s="150">
        <f>'Cta Rdos'!AI83</f>
        <v>0</v>
      </c>
      <c r="AD14" s="151"/>
      <c r="AE14" s="150">
        <f>'Cta Rdos'!AK83</f>
        <v>0</v>
      </c>
      <c r="AF14" s="151"/>
      <c r="AG14" s="150">
        <f>'Cta Rdos'!AM83</f>
        <v>0</v>
      </c>
      <c r="AH14" s="151"/>
      <c r="AI14" s="75">
        <f>'Cta Rdos'!AO83</f>
        <v>0</v>
      </c>
      <c r="AJ14" s="291"/>
    </row>
    <row r="15" spans="2:36" s="3" customFormat="1" x14ac:dyDescent="0.2">
      <c r="B15" s="115" t="s">
        <v>112</v>
      </c>
      <c r="C15" s="17"/>
      <c r="D15" s="276">
        <f>D11+D12+D13+D14</f>
        <v>0</v>
      </c>
      <c r="E15" s="277">
        <f t="shared" ref="E15:O15" si="0">E11+E12+E13+E14</f>
        <v>0</v>
      </c>
      <c r="F15" s="278">
        <f>IF(ISNUMBER(+E15/D15-1),+E15/D15-1,0)</f>
        <v>0</v>
      </c>
      <c r="G15" s="277">
        <f t="shared" si="0"/>
        <v>0</v>
      </c>
      <c r="H15" s="278">
        <f>IF(ISNUMBER(+G15/E15-1),+G15/E15-1,0)</f>
        <v>0</v>
      </c>
      <c r="I15" s="277">
        <f t="shared" si="0"/>
        <v>0</v>
      </c>
      <c r="J15" s="278">
        <f>IF(ISNUMBER(+I15/G15-1),+I15/G15-1,0)</f>
        <v>0</v>
      </c>
      <c r="K15" s="277">
        <f t="shared" si="0"/>
        <v>0</v>
      </c>
      <c r="L15" s="278">
        <f>IF(ISNUMBER(+K15/I15-1),+K15/I15-1,0)</f>
        <v>0</v>
      </c>
      <c r="M15" s="277">
        <f t="shared" si="0"/>
        <v>0</v>
      </c>
      <c r="N15" s="278">
        <f>IF(ISNUMBER(+M15/K15-1),+M15/K15-1,0)</f>
        <v>0</v>
      </c>
      <c r="O15" s="277">
        <f t="shared" si="0"/>
        <v>0</v>
      </c>
      <c r="P15" s="278">
        <f>IF(ISNUMBER(+O15/M15-1),+O15/M15-1,0)</f>
        <v>0</v>
      </c>
      <c r="Q15" s="277">
        <f t="shared" ref="Q15" si="1">Q11+Q12+Q13+Q14</f>
        <v>0</v>
      </c>
      <c r="R15" s="278">
        <f>IF(ISNUMBER(+Q15/O15-1),+Q15/O15-1,0)</f>
        <v>0</v>
      </c>
      <c r="S15" s="277">
        <f t="shared" ref="S15" si="2">S11+S12+S13+S14</f>
        <v>0</v>
      </c>
      <c r="T15" s="278">
        <f>IF(ISNUMBER(+S15/Q15-1),+S15/Q15-1,0)</f>
        <v>0</v>
      </c>
      <c r="U15" s="277">
        <f t="shared" ref="U15" si="3">U11+U12+U13+U14</f>
        <v>0</v>
      </c>
      <c r="V15" s="278">
        <f>IF(ISNUMBER(+U15/S15-1),+U15/S15-1,0)</f>
        <v>0</v>
      </c>
      <c r="W15" s="277">
        <f t="shared" ref="W15" si="4">W11+W12+W13+W14</f>
        <v>0</v>
      </c>
      <c r="X15" s="278">
        <f>IF(ISNUMBER(+W15/U15-1),+W15/U15-1,0)</f>
        <v>0</v>
      </c>
      <c r="Y15" s="277">
        <f t="shared" ref="Y15" si="5">Y11+Y12+Y13+Y14</f>
        <v>0</v>
      </c>
      <c r="Z15" s="278">
        <f>IF(ISNUMBER(+Y15/W15-1),+Y15/W15-1,0)</f>
        <v>0</v>
      </c>
      <c r="AA15" s="277">
        <f t="shared" ref="AA15" si="6">AA11+AA12+AA13+AA14</f>
        <v>0</v>
      </c>
      <c r="AB15" s="278">
        <f>IF(ISNUMBER(+AA15/Y15-1),+AA15/Y15-1,0)</f>
        <v>0</v>
      </c>
      <c r="AC15" s="277">
        <f t="shared" ref="AC15" si="7">AC11+AC12+AC13+AC14</f>
        <v>0</v>
      </c>
      <c r="AD15" s="278">
        <f>IF(ISNUMBER(+AC15/AA15-1),+AC15/AA15-1,0)</f>
        <v>0</v>
      </c>
      <c r="AE15" s="277">
        <f t="shared" ref="AE15" si="8">AE11+AE12+AE13+AE14</f>
        <v>0</v>
      </c>
      <c r="AF15" s="278">
        <f>IF(ISNUMBER(+AE15/AC15-1),+AE15/AC15-1,0)</f>
        <v>0</v>
      </c>
      <c r="AG15" s="277">
        <f t="shared" ref="AG15" si="9">AG11+AG12+AG13+AG14</f>
        <v>0</v>
      </c>
      <c r="AH15" s="278">
        <f>IF(ISNUMBER(+AG15/AE15-1),+AG15/AE15-1,0)</f>
        <v>0</v>
      </c>
      <c r="AI15" s="276">
        <f t="shared" ref="AI15" si="10">AI11+AI12+AI13+AI14</f>
        <v>0</v>
      </c>
      <c r="AJ15" s="292">
        <f>IF(ISNUMBER(+AI15/AG15-1),+AI15/AG15-1,0)</f>
        <v>0</v>
      </c>
    </row>
    <row r="16" spans="2:36" x14ac:dyDescent="0.2">
      <c r="B16" s="117" t="s">
        <v>121</v>
      </c>
      <c r="C16" s="123"/>
      <c r="D16" s="112">
        <f>Balances!I40-Balances!H40</f>
        <v>0</v>
      </c>
      <c r="E16" s="151">
        <f>Balances!K40-Balances!I40</f>
        <v>0</v>
      </c>
      <c r="F16" s="151"/>
      <c r="G16" s="151">
        <f>Balances!M40-Balances!K40</f>
        <v>0</v>
      </c>
      <c r="H16" s="151"/>
      <c r="I16" s="151">
        <f>Balances!O40-Balances!M40</f>
        <v>0</v>
      </c>
      <c r="J16" s="151"/>
      <c r="K16" s="151">
        <f>Balances!Q40-Balances!O40</f>
        <v>0</v>
      </c>
      <c r="L16" s="151"/>
      <c r="M16" s="151">
        <f>Balances!S40-Balances!Q40</f>
        <v>0</v>
      </c>
      <c r="N16" s="151"/>
      <c r="O16" s="151">
        <f>Balances!U40-Balances!S40</f>
        <v>0</v>
      </c>
      <c r="P16" s="151"/>
      <c r="Q16" s="151">
        <f>Balances!W40-Balances!U40</f>
        <v>0</v>
      </c>
      <c r="R16" s="151"/>
      <c r="S16" s="151">
        <f>Balances!Y40-Balances!W40</f>
        <v>0</v>
      </c>
      <c r="T16" s="151"/>
      <c r="U16" s="151">
        <f>Balances!AA40-Balances!Y40</f>
        <v>0</v>
      </c>
      <c r="V16" s="151"/>
      <c r="W16" s="151">
        <f>Balances!AC40-Balances!AA40</f>
        <v>0</v>
      </c>
      <c r="X16" s="151"/>
      <c r="Y16" s="151">
        <f>Balances!AE40-Balances!AC40</f>
        <v>0</v>
      </c>
      <c r="Z16" s="151"/>
      <c r="AA16" s="151">
        <f>Balances!AG40-Balances!AE40</f>
        <v>0</v>
      </c>
      <c r="AB16" s="151"/>
      <c r="AC16" s="151">
        <f>Balances!AI40-Balances!AG40</f>
        <v>0</v>
      </c>
      <c r="AD16" s="151"/>
      <c r="AE16" s="151">
        <f>Balances!AK40-Balances!AI40</f>
        <v>0</v>
      </c>
      <c r="AF16" s="151"/>
      <c r="AG16" s="151">
        <f>Balances!AM40-Balances!AK40</f>
        <v>0</v>
      </c>
      <c r="AH16" s="151"/>
      <c r="AI16" s="112">
        <f>Balances!AO40-Balances!AM40</f>
        <v>0</v>
      </c>
      <c r="AJ16" s="291"/>
    </row>
    <row r="17" spans="2:36" x14ac:dyDescent="0.2">
      <c r="B17" s="117" t="s">
        <v>122</v>
      </c>
      <c r="C17" s="123"/>
      <c r="D17" s="112">
        <f>+(Balances!I36-Balances!I40-Balances!I56)-(Balances!H36-Balances!H40-Balances!H56)</f>
        <v>0</v>
      </c>
      <c r="E17" s="151">
        <f>+(Balances!K36-Balances!K40-Balances!K56)-(Balances!I36-Balances!I40-Balances!I56)</f>
        <v>0</v>
      </c>
      <c r="F17" s="151"/>
      <c r="G17" s="151">
        <f>+(Balances!M36-Balances!M40-Balances!M56)-(Balances!K36-Balances!K40-Balances!K56)</f>
        <v>0</v>
      </c>
      <c r="H17" s="151"/>
      <c r="I17" s="151">
        <f>+(Balances!O36-Balances!O40-Balances!O56)-(Balances!M36-Balances!M40-Balances!M56)</f>
        <v>0</v>
      </c>
      <c r="J17" s="151"/>
      <c r="K17" s="151">
        <f>+(Balances!Q36-Balances!Q40-Balances!Q56)-(Balances!O36-Balances!O40-Balances!O56)</f>
        <v>0</v>
      </c>
      <c r="L17" s="151"/>
      <c r="M17" s="151">
        <f>+(Balances!S36-Balances!S40-Balances!S56)-(Balances!Q36-Balances!Q40-Balances!Q56)</f>
        <v>0</v>
      </c>
      <c r="N17" s="151"/>
      <c r="O17" s="151">
        <f>+(Balances!U36-Balances!U40-Balances!U56)-(Balances!S36-Balances!S40-Balances!S56)</f>
        <v>0</v>
      </c>
      <c r="P17" s="151"/>
      <c r="Q17" s="151">
        <f>+(Balances!W36-Balances!W40-Balances!W56)-(Balances!U36-Balances!U40-Balances!U56)</f>
        <v>0</v>
      </c>
      <c r="R17" s="151"/>
      <c r="S17" s="151">
        <f>+(Balances!Y36-Balances!Y40-Balances!Y56)-(Balances!W36-Balances!W40-Balances!W56)</f>
        <v>0</v>
      </c>
      <c r="T17" s="151"/>
      <c r="U17" s="151">
        <f>+(Balances!AA36-Balances!AA40-Balances!AA56)-(Balances!Y36-Balances!Y40-Balances!Y56)</f>
        <v>0</v>
      </c>
      <c r="V17" s="151"/>
      <c r="W17" s="151">
        <f>+(Balances!AC36-Balances!AC40-Balances!AC56)-(Balances!AA36-Balances!AA40-Balances!AA56)</f>
        <v>0</v>
      </c>
      <c r="X17" s="151"/>
      <c r="Y17" s="151">
        <f>+(Balances!AE36-Balances!AE40-Balances!AE56)-(Balances!AC36-Balances!AC40-Balances!AC56)</f>
        <v>0</v>
      </c>
      <c r="Z17" s="151"/>
      <c r="AA17" s="151">
        <f>+(Balances!AG36-Balances!AG40-Balances!AG56)-(Balances!AE36-Balances!AE40-Balances!AE56)</f>
        <v>0</v>
      </c>
      <c r="AB17" s="151"/>
      <c r="AC17" s="151">
        <f>+(Balances!AI36-Balances!AI40-Balances!AI56)-(Balances!AG36-Balances!AG40-Balances!AG56)</f>
        <v>0</v>
      </c>
      <c r="AD17" s="151"/>
      <c r="AE17" s="151">
        <f>+(Balances!AK36-Balances!AK40-Balances!AK56)-(Balances!AI36-Balances!AI40-Balances!AI56)</f>
        <v>0</v>
      </c>
      <c r="AF17" s="151"/>
      <c r="AG17" s="151">
        <f>+(Balances!AM36-Balances!AM40-Balances!AM56)-(Balances!AK36-Balances!AK40-Balances!AK56)</f>
        <v>0</v>
      </c>
      <c r="AH17" s="151"/>
      <c r="AI17" s="151">
        <f>+(Balances!AO36-Balances!AO40-Balances!AO56)-(Balances!AM36-Balances!AM40-Balances!AM56)</f>
        <v>0</v>
      </c>
      <c r="AJ17" s="291"/>
    </row>
    <row r="18" spans="2:36" x14ac:dyDescent="0.2">
      <c r="B18" s="117" t="s">
        <v>123</v>
      </c>
      <c r="C18" s="123"/>
      <c r="D18" s="112">
        <f>(Balances!I128-Balances!I134)-(Balances!H128-Balances!H134)</f>
        <v>0</v>
      </c>
      <c r="E18" s="151">
        <f>(Balances!K128-Balances!K134)-(Balances!I128-Balances!I134)</f>
        <v>0</v>
      </c>
      <c r="F18" s="151"/>
      <c r="G18" s="151">
        <f>(Balances!M128-Balances!M134)-(Balances!K128-Balances!K134)</f>
        <v>0</v>
      </c>
      <c r="H18" s="151"/>
      <c r="I18" s="151">
        <f>(Balances!O128-Balances!O134)-(Balances!M128-Balances!M134)</f>
        <v>0</v>
      </c>
      <c r="J18" s="151"/>
      <c r="K18" s="151">
        <f>(Balances!Q128-Balances!Q134)-(Balances!O128-Balances!O134)</f>
        <v>0</v>
      </c>
      <c r="L18" s="151"/>
      <c r="M18" s="151">
        <f>(Balances!S128-Balances!S134)-(Balances!Q128-Balances!Q134)</f>
        <v>0</v>
      </c>
      <c r="N18" s="151"/>
      <c r="O18" s="151">
        <f>(Balances!U128-Balances!U134)-(Balances!S128-Balances!S134)</f>
        <v>0</v>
      </c>
      <c r="P18" s="151"/>
      <c r="Q18" s="151">
        <f>(Balances!W128-Balances!W134)-(Balances!U128-Balances!U134)</f>
        <v>0</v>
      </c>
      <c r="R18" s="151"/>
      <c r="S18" s="151">
        <f>(Balances!Y128-Balances!Y134)-(Balances!W128-Balances!W134)</f>
        <v>0</v>
      </c>
      <c r="T18" s="151"/>
      <c r="U18" s="151">
        <f>(Balances!AA128-Balances!AA134)-(Balances!Y128-Balances!Y134)</f>
        <v>0</v>
      </c>
      <c r="V18" s="151"/>
      <c r="W18" s="151">
        <f>(Balances!AC128-Balances!AC134)-(Balances!AA128-Balances!AA134)</f>
        <v>0</v>
      </c>
      <c r="X18" s="151"/>
      <c r="Y18" s="151">
        <f>(Balances!AE128-Balances!AE134)-(Balances!AC128-Balances!AC134)</f>
        <v>0</v>
      </c>
      <c r="Z18" s="151"/>
      <c r="AA18" s="151">
        <f>(Balances!AG128-Balances!AG134)-(Balances!AE128-Balances!AE134)</f>
        <v>0</v>
      </c>
      <c r="AB18" s="151"/>
      <c r="AC18" s="151">
        <f>(Balances!AI128-Balances!AI134)-(Balances!AG128-Balances!AG134)</f>
        <v>0</v>
      </c>
      <c r="AD18" s="151"/>
      <c r="AE18" s="151">
        <f>(Balances!AK128-Balances!AK134)-(Balances!AI128-Balances!AI134)</f>
        <v>0</v>
      </c>
      <c r="AF18" s="151"/>
      <c r="AG18" s="151">
        <f>(Balances!AM128-Balances!AM134)-(Balances!AK128-Balances!AK134)</f>
        <v>0</v>
      </c>
      <c r="AH18" s="151"/>
      <c r="AI18" s="151">
        <f>(Balances!AO128-Balances!AO134)-(Balances!AM128-Balances!AM134)</f>
        <v>0</v>
      </c>
      <c r="AJ18" s="291"/>
    </row>
    <row r="19" spans="2:36" s="3" customFormat="1" x14ac:dyDescent="0.2">
      <c r="B19" s="115" t="s">
        <v>124</v>
      </c>
      <c r="C19" s="124"/>
      <c r="D19" s="276">
        <f t="shared" ref="D19:O19" si="11">-D16-D17+D18</f>
        <v>0</v>
      </c>
      <c r="E19" s="277">
        <f t="shared" si="11"/>
        <v>0</v>
      </c>
      <c r="F19" s="279">
        <f t="shared" ref="F19:F22" si="12">IF(ISNUMBER(+E19/D19-1),+E19/D19-1,0)</f>
        <v>0</v>
      </c>
      <c r="G19" s="277">
        <f t="shared" si="11"/>
        <v>0</v>
      </c>
      <c r="H19" s="279">
        <f t="shared" ref="H19:P22" si="13">IF(ISNUMBER(+G19/E19-1),+G19/E19-1,0)</f>
        <v>0</v>
      </c>
      <c r="I19" s="277">
        <f t="shared" si="11"/>
        <v>0</v>
      </c>
      <c r="J19" s="279">
        <f t="shared" si="13"/>
        <v>0</v>
      </c>
      <c r="K19" s="277">
        <f t="shared" si="11"/>
        <v>0</v>
      </c>
      <c r="L19" s="279">
        <f t="shared" si="13"/>
        <v>0</v>
      </c>
      <c r="M19" s="277">
        <f t="shared" si="11"/>
        <v>0</v>
      </c>
      <c r="N19" s="279">
        <f t="shared" si="13"/>
        <v>0</v>
      </c>
      <c r="O19" s="277">
        <f t="shared" si="11"/>
        <v>0</v>
      </c>
      <c r="P19" s="279">
        <f t="shared" si="13"/>
        <v>0</v>
      </c>
      <c r="Q19" s="277">
        <f t="shared" ref="Q19" si="14">-Q16-Q17+Q18</f>
        <v>0</v>
      </c>
      <c r="R19" s="279">
        <f t="shared" ref="R19:R22" si="15">IF(ISNUMBER(+Q19/O19-1),+Q19/O19-1,0)</f>
        <v>0</v>
      </c>
      <c r="S19" s="277">
        <f t="shared" ref="S19" si="16">-S16-S17+S18</f>
        <v>0</v>
      </c>
      <c r="T19" s="279">
        <f t="shared" ref="T19:T22" si="17">IF(ISNUMBER(+S19/Q19-1),+S19/Q19-1,0)</f>
        <v>0</v>
      </c>
      <c r="U19" s="277">
        <f t="shared" ref="U19" si="18">-U16-U17+U18</f>
        <v>0</v>
      </c>
      <c r="V19" s="279">
        <f t="shared" ref="V19:V22" si="19">IF(ISNUMBER(+U19/S19-1),+U19/S19-1,0)</f>
        <v>0</v>
      </c>
      <c r="W19" s="277">
        <f t="shared" ref="W19" si="20">-W16-W17+W18</f>
        <v>0</v>
      </c>
      <c r="X19" s="279">
        <f t="shared" ref="X19:X22" si="21">IF(ISNUMBER(+W19/U19-1),+W19/U19-1,0)</f>
        <v>0</v>
      </c>
      <c r="Y19" s="277">
        <f t="shared" ref="Y19" si="22">-Y16-Y17+Y18</f>
        <v>0</v>
      </c>
      <c r="Z19" s="279">
        <f t="shared" ref="Z19:Z22" si="23">IF(ISNUMBER(+Y19/W19-1),+Y19/W19-1,0)</f>
        <v>0</v>
      </c>
      <c r="AA19" s="277">
        <f t="shared" ref="AA19" si="24">-AA16-AA17+AA18</f>
        <v>0</v>
      </c>
      <c r="AB19" s="279">
        <f t="shared" ref="AB19:AB22" si="25">IF(ISNUMBER(+AA19/Y19-1),+AA19/Y19-1,0)</f>
        <v>0</v>
      </c>
      <c r="AC19" s="277">
        <f t="shared" ref="AC19" si="26">-AC16-AC17+AC18</f>
        <v>0</v>
      </c>
      <c r="AD19" s="279">
        <f t="shared" ref="AD19:AD22" si="27">IF(ISNUMBER(+AC19/AA19-1),+AC19/AA19-1,0)</f>
        <v>0</v>
      </c>
      <c r="AE19" s="277">
        <f t="shared" ref="AE19" si="28">-AE16-AE17+AE18</f>
        <v>0</v>
      </c>
      <c r="AF19" s="279">
        <f t="shared" ref="AF19:AF22" si="29">IF(ISNUMBER(+AE19/AC19-1),+AE19/AC19-1,0)</f>
        <v>0</v>
      </c>
      <c r="AG19" s="277">
        <f t="shared" ref="AG19" si="30">-AG16-AG17+AG18</f>
        <v>0</v>
      </c>
      <c r="AH19" s="279">
        <f t="shared" ref="AH19:AH22" si="31">IF(ISNUMBER(+AG19/AE19-1),+AG19/AE19-1,0)</f>
        <v>0</v>
      </c>
      <c r="AI19" s="276">
        <f t="shared" ref="AI19" si="32">-AI16-AI17+AI18</f>
        <v>0</v>
      </c>
      <c r="AJ19" s="293">
        <f t="shared" ref="AJ19:AJ22" si="33">IF(ISNUMBER(+AI19/AG19-1),+AI19/AG19-1,0)</f>
        <v>0</v>
      </c>
    </row>
    <row r="20" spans="2:36" s="3" customFormat="1" x14ac:dyDescent="0.2">
      <c r="B20" s="118" t="s">
        <v>218</v>
      </c>
      <c r="C20" s="19"/>
      <c r="D20" s="287">
        <f t="shared" ref="D20:O20" si="34">D19+D15</f>
        <v>0</v>
      </c>
      <c r="E20" s="288">
        <f t="shared" si="34"/>
        <v>0</v>
      </c>
      <c r="F20" s="280">
        <f t="shared" si="12"/>
        <v>0</v>
      </c>
      <c r="G20" s="288">
        <f t="shared" si="34"/>
        <v>0</v>
      </c>
      <c r="H20" s="280">
        <f t="shared" si="13"/>
        <v>0</v>
      </c>
      <c r="I20" s="288">
        <f t="shared" si="34"/>
        <v>0</v>
      </c>
      <c r="J20" s="280">
        <f t="shared" si="13"/>
        <v>0</v>
      </c>
      <c r="K20" s="288">
        <f t="shared" si="34"/>
        <v>0</v>
      </c>
      <c r="L20" s="280">
        <f t="shared" si="13"/>
        <v>0</v>
      </c>
      <c r="M20" s="288">
        <f t="shared" si="34"/>
        <v>0</v>
      </c>
      <c r="N20" s="280">
        <f t="shared" si="13"/>
        <v>0</v>
      </c>
      <c r="O20" s="288">
        <f t="shared" si="34"/>
        <v>0</v>
      </c>
      <c r="P20" s="280">
        <f t="shared" si="13"/>
        <v>0</v>
      </c>
      <c r="Q20" s="288">
        <f t="shared" ref="Q20" si="35">Q19+Q15</f>
        <v>0</v>
      </c>
      <c r="R20" s="280">
        <f t="shared" si="15"/>
        <v>0</v>
      </c>
      <c r="S20" s="288">
        <f t="shared" ref="S20" si="36">S19+S15</f>
        <v>0</v>
      </c>
      <c r="T20" s="280">
        <f t="shared" si="17"/>
        <v>0</v>
      </c>
      <c r="U20" s="288">
        <f t="shared" ref="U20" si="37">U19+U15</f>
        <v>0</v>
      </c>
      <c r="V20" s="280">
        <f t="shared" si="19"/>
        <v>0</v>
      </c>
      <c r="W20" s="288">
        <f t="shared" ref="W20" si="38">W19+W15</f>
        <v>0</v>
      </c>
      <c r="X20" s="280">
        <f t="shared" si="21"/>
        <v>0</v>
      </c>
      <c r="Y20" s="288">
        <f t="shared" ref="Y20" si="39">Y19+Y15</f>
        <v>0</v>
      </c>
      <c r="Z20" s="280">
        <f t="shared" si="23"/>
        <v>0</v>
      </c>
      <c r="AA20" s="288">
        <f t="shared" ref="AA20" si="40">AA19+AA15</f>
        <v>0</v>
      </c>
      <c r="AB20" s="280">
        <f t="shared" si="25"/>
        <v>0</v>
      </c>
      <c r="AC20" s="288">
        <f t="shared" ref="AC20" si="41">AC19+AC15</f>
        <v>0</v>
      </c>
      <c r="AD20" s="280">
        <f t="shared" si="27"/>
        <v>0</v>
      </c>
      <c r="AE20" s="288">
        <f t="shared" ref="AE20" si="42">AE19+AE15</f>
        <v>0</v>
      </c>
      <c r="AF20" s="280">
        <f t="shared" si="29"/>
        <v>0</v>
      </c>
      <c r="AG20" s="288">
        <f t="shared" ref="AG20" si="43">AG19+AG15</f>
        <v>0</v>
      </c>
      <c r="AH20" s="280">
        <f t="shared" si="31"/>
        <v>0</v>
      </c>
      <c r="AI20" s="287">
        <f t="shared" ref="AI20" si="44">AI19+AI15</f>
        <v>0</v>
      </c>
      <c r="AJ20" s="294">
        <f t="shared" si="33"/>
        <v>0</v>
      </c>
    </row>
    <row r="21" spans="2:36" s="3" customFormat="1" x14ac:dyDescent="0.2">
      <c r="B21" s="119" t="s">
        <v>219</v>
      </c>
      <c r="C21" s="125"/>
      <c r="D21" s="281">
        <f>-Balances!I12+Balances!H12-D13</f>
        <v>0</v>
      </c>
      <c r="E21" s="282">
        <f>-Balances!K12+Balances!I12-E13</f>
        <v>0</v>
      </c>
      <c r="F21" s="283">
        <f t="shared" si="12"/>
        <v>0</v>
      </c>
      <c r="G21" s="282">
        <f>-Balances!M12+Balances!K12-G13</f>
        <v>0</v>
      </c>
      <c r="H21" s="283">
        <f t="shared" si="13"/>
        <v>0</v>
      </c>
      <c r="I21" s="282">
        <f>-Balances!O12+Balances!M12-I13</f>
        <v>0</v>
      </c>
      <c r="J21" s="283">
        <f t="shared" si="13"/>
        <v>0</v>
      </c>
      <c r="K21" s="282">
        <f>-Balances!Q12+Balances!O12-K13</f>
        <v>0</v>
      </c>
      <c r="L21" s="283">
        <f t="shared" si="13"/>
        <v>0</v>
      </c>
      <c r="M21" s="282">
        <f>-Balances!S12+Balances!Q12-M13</f>
        <v>0</v>
      </c>
      <c r="N21" s="283">
        <f t="shared" si="13"/>
        <v>0</v>
      </c>
      <c r="O21" s="282">
        <f>-Balances!U12+Balances!S12-O13</f>
        <v>0</v>
      </c>
      <c r="P21" s="283">
        <f t="shared" si="13"/>
        <v>0</v>
      </c>
      <c r="Q21" s="282">
        <f>-Balances!W12+Balances!U12-Q13</f>
        <v>0</v>
      </c>
      <c r="R21" s="283">
        <f t="shared" si="15"/>
        <v>0</v>
      </c>
      <c r="S21" s="282">
        <f>-Balances!Y12+Balances!W12-S13</f>
        <v>0</v>
      </c>
      <c r="T21" s="283">
        <f t="shared" si="17"/>
        <v>0</v>
      </c>
      <c r="U21" s="282">
        <f>-Balances!AA12+Balances!Y12-U13</f>
        <v>0</v>
      </c>
      <c r="V21" s="283">
        <f t="shared" si="19"/>
        <v>0</v>
      </c>
      <c r="W21" s="282">
        <f>-Balances!AC12+Balances!AA12-W13</f>
        <v>0</v>
      </c>
      <c r="X21" s="283">
        <f t="shared" si="21"/>
        <v>0</v>
      </c>
      <c r="Y21" s="282">
        <f>-Balances!AE12+Balances!AC12-Y13</f>
        <v>0</v>
      </c>
      <c r="Z21" s="283">
        <f t="shared" si="23"/>
        <v>0</v>
      </c>
      <c r="AA21" s="282">
        <f>-Balances!AG12+Balances!AE12-AA13</f>
        <v>0</v>
      </c>
      <c r="AB21" s="283">
        <f t="shared" si="25"/>
        <v>0</v>
      </c>
      <c r="AC21" s="282">
        <f>-Balances!AI12+Balances!AG12-AC13</f>
        <v>0</v>
      </c>
      <c r="AD21" s="283">
        <f t="shared" si="27"/>
        <v>0</v>
      </c>
      <c r="AE21" s="282">
        <f>-Balances!AK12+Balances!AI12-AE13</f>
        <v>0</v>
      </c>
      <c r="AF21" s="283">
        <f t="shared" si="29"/>
        <v>0</v>
      </c>
      <c r="AG21" s="282">
        <f>-Balances!AM12+Balances!AK12-AG13</f>
        <v>0</v>
      </c>
      <c r="AH21" s="283">
        <f t="shared" si="31"/>
        <v>0</v>
      </c>
      <c r="AI21" s="281">
        <f>-Balances!AO12+Balances!AM12-AI13</f>
        <v>0</v>
      </c>
      <c r="AJ21" s="295">
        <f t="shared" si="33"/>
        <v>0</v>
      </c>
    </row>
    <row r="22" spans="2:36" s="3" customFormat="1" x14ac:dyDescent="0.2">
      <c r="B22" s="218" t="s">
        <v>212</v>
      </c>
      <c r="C22" s="18"/>
      <c r="D22" s="284">
        <f>D20+D21</f>
        <v>0</v>
      </c>
      <c r="E22" s="285">
        <f>E20+E21</f>
        <v>0</v>
      </c>
      <c r="F22" s="286">
        <f t="shared" si="12"/>
        <v>0</v>
      </c>
      <c r="G22" s="285">
        <f>G20+G21</f>
        <v>0</v>
      </c>
      <c r="H22" s="286">
        <f t="shared" si="13"/>
        <v>0</v>
      </c>
      <c r="I22" s="285">
        <f>I20+I21</f>
        <v>0</v>
      </c>
      <c r="J22" s="286">
        <f t="shared" si="13"/>
        <v>0</v>
      </c>
      <c r="K22" s="285">
        <f>K20+K21</f>
        <v>0</v>
      </c>
      <c r="L22" s="286">
        <f t="shared" si="13"/>
        <v>0</v>
      </c>
      <c r="M22" s="285">
        <f>M20+M21</f>
        <v>0</v>
      </c>
      <c r="N22" s="286">
        <f t="shared" si="13"/>
        <v>0</v>
      </c>
      <c r="O22" s="285">
        <f>O20+O21</f>
        <v>0</v>
      </c>
      <c r="P22" s="286">
        <f t="shared" si="13"/>
        <v>0</v>
      </c>
      <c r="Q22" s="285">
        <f>Q20+Q21</f>
        <v>0</v>
      </c>
      <c r="R22" s="286">
        <f t="shared" si="15"/>
        <v>0</v>
      </c>
      <c r="S22" s="285">
        <f>S20+S21</f>
        <v>0</v>
      </c>
      <c r="T22" s="286">
        <f t="shared" si="17"/>
        <v>0</v>
      </c>
      <c r="U22" s="285">
        <f>U20+U21</f>
        <v>0</v>
      </c>
      <c r="V22" s="286">
        <f t="shared" si="19"/>
        <v>0</v>
      </c>
      <c r="W22" s="285">
        <f>W20+W21</f>
        <v>0</v>
      </c>
      <c r="X22" s="286">
        <f t="shared" si="21"/>
        <v>0</v>
      </c>
      <c r="Y22" s="285">
        <f>Y20+Y21</f>
        <v>0</v>
      </c>
      <c r="Z22" s="286">
        <f t="shared" si="23"/>
        <v>0</v>
      </c>
      <c r="AA22" s="285">
        <f>AA20+AA21</f>
        <v>0</v>
      </c>
      <c r="AB22" s="286">
        <f t="shared" si="25"/>
        <v>0</v>
      </c>
      <c r="AC22" s="285">
        <f>AC20+AC21</f>
        <v>0</v>
      </c>
      <c r="AD22" s="286">
        <f t="shared" si="27"/>
        <v>0</v>
      </c>
      <c r="AE22" s="285">
        <f>AE20+AE21</f>
        <v>0</v>
      </c>
      <c r="AF22" s="286">
        <f t="shared" si="29"/>
        <v>0</v>
      </c>
      <c r="AG22" s="285">
        <f>AG20+AG21</f>
        <v>0</v>
      </c>
      <c r="AH22" s="286">
        <f t="shared" si="31"/>
        <v>0</v>
      </c>
      <c r="AI22" s="284">
        <f>AI20+AI21</f>
        <v>0</v>
      </c>
      <c r="AJ22" s="296">
        <f t="shared" si="33"/>
        <v>0</v>
      </c>
    </row>
    <row r="23" spans="2:36" x14ac:dyDescent="0.2">
      <c r="B23" s="116" t="s">
        <v>119</v>
      </c>
      <c r="C23" s="122"/>
      <c r="D23" s="75">
        <f>(D24+D25)</f>
        <v>0</v>
      </c>
      <c r="E23" s="150">
        <f t="shared" ref="E23:O23" si="45">(E24+E25)</f>
        <v>0</v>
      </c>
      <c r="F23" s="151"/>
      <c r="G23" s="150">
        <f t="shared" si="45"/>
        <v>0</v>
      </c>
      <c r="H23" s="151"/>
      <c r="I23" s="150">
        <f t="shared" si="45"/>
        <v>0</v>
      </c>
      <c r="J23" s="151"/>
      <c r="K23" s="150">
        <f t="shared" si="45"/>
        <v>0</v>
      </c>
      <c r="L23" s="151"/>
      <c r="M23" s="150">
        <f t="shared" si="45"/>
        <v>0</v>
      </c>
      <c r="N23" s="151"/>
      <c r="O23" s="150">
        <f t="shared" si="45"/>
        <v>0</v>
      </c>
      <c r="P23" s="151"/>
      <c r="Q23" s="150">
        <f t="shared" ref="Q23" si="46">(Q24+Q25)</f>
        <v>0</v>
      </c>
      <c r="R23" s="151"/>
      <c r="S23" s="150">
        <f t="shared" ref="S23" si="47">(S24+S25)</f>
        <v>0</v>
      </c>
      <c r="T23" s="151"/>
      <c r="U23" s="150">
        <f t="shared" ref="U23" si="48">(U24+U25)</f>
        <v>0</v>
      </c>
      <c r="V23" s="151"/>
      <c r="W23" s="150">
        <f t="shared" ref="W23" si="49">(W24+W25)</f>
        <v>0</v>
      </c>
      <c r="X23" s="151"/>
      <c r="Y23" s="150">
        <f t="shared" ref="Y23" si="50">(Y24+Y25)</f>
        <v>0</v>
      </c>
      <c r="Z23" s="151"/>
      <c r="AA23" s="150">
        <f t="shared" ref="AA23" si="51">(AA24+AA25)</f>
        <v>0</v>
      </c>
      <c r="AB23" s="151"/>
      <c r="AC23" s="150">
        <f t="shared" ref="AC23" si="52">(AC24+AC25)</f>
        <v>0</v>
      </c>
      <c r="AD23" s="151"/>
      <c r="AE23" s="150">
        <f t="shared" ref="AE23" si="53">(AE24+AE25)</f>
        <v>0</v>
      </c>
      <c r="AF23" s="151"/>
      <c r="AG23" s="150">
        <f t="shared" ref="AG23" si="54">(AG24+AG25)</f>
        <v>0</v>
      </c>
      <c r="AH23" s="151"/>
      <c r="AI23" s="75">
        <f t="shared" ref="AI23" si="55">(AI24+AI25)</f>
        <v>0</v>
      </c>
      <c r="AJ23" s="291"/>
    </row>
    <row r="24" spans="2:36" x14ac:dyDescent="0.2">
      <c r="B24" s="121" t="s">
        <v>107</v>
      </c>
      <c r="C24" s="126"/>
      <c r="D24" s="75">
        <f>-'Cta Rdos'!I59*(1-$D$40)</f>
        <v>0</v>
      </c>
      <c r="E24" s="150">
        <f>-'Cta Rdos'!K59*(1-$E$40)</f>
        <v>0</v>
      </c>
      <c r="F24" s="151"/>
      <c r="G24" s="150">
        <f>-'Cta Rdos'!M59*(1-$G$40)</f>
        <v>0</v>
      </c>
      <c r="H24" s="151"/>
      <c r="I24" s="150">
        <f>-'Cta Rdos'!O59*(1-$I$40)</f>
        <v>0</v>
      </c>
      <c r="J24" s="151"/>
      <c r="K24" s="150">
        <f>-'Cta Rdos'!Q59*(1-$K$40)</f>
        <v>0</v>
      </c>
      <c r="L24" s="151"/>
      <c r="M24" s="150">
        <f>-'Cta Rdos'!S59*(1-$M$40)</f>
        <v>0</v>
      </c>
      <c r="N24" s="151"/>
      <c r="O24" s="150">
        <f>-'Cta Rdos'!U59*(1-$O$40)</f>
        <v>0</v>
      </c>
      <c r="P24" s="151"/>
      <c r="Q24" s="150">
        <f>-'Cta Rdos'!W59*(1-$Q$40)</f>
        <v>0</v>
      </c>
      <c r="R24" s="151"/>
      <c r="S24" s="150">
        <f>-'Cta Rdos'!Y59*(1-$S$40)</f>
        <v>0</v>
      </c>
      <c r="T24" s="151"/>
      <c r="U24" s="150">
        <f>-'Cta Rdos'!AA59*(1-$U$40)</f>
        <v>0</v>
      </c>
      <c r="V24" s="151"/>
      <c r="W24" s="150">
        <f>-'Cta Rdos'!AC59*(1-$W$40)</f>
        <v>0</v>
      </c>
      <c r="X24" s="151"/>
      <c r="Y24" s="150">
        <f>-'Cta Rdos'!AE59*(1-$Y$40)</f>
        <v>0</v>
      </c>
      <c r="Z24" s="151"/>
      <c r="AA24" s="150">
        <f>-'Cta Rdos'!AG59*(1-$AA$40)</f>
        <v>0</v>
      </c>
      <c r="AB24" s="151"/>
      <c r="AC24" s="150">
        <f>-'Cta Rdos'!AI59*(1-$AC$40)</f>
        <v>0</v>
      </c>
      <c r="AD24" s="151"/>
      <c r="AE24" s="150">
        <f>-'Cta Rdos'!AK59*(1-$AE$40)</f>
        <v>0</v>
      </c>
      <c r="AF24" s="151"/>
      <c r="AG24" s="150">
        <f>-'Cta Rdos'!AM59*(1-$AG$40)</f>
        <v>0</v>
      </c>
      <c r="AH24" s="151"/>
      <c r="AI24" s="75">
        <f>-'Cta Rdos'!AO59*(1-$AI$40)</f>
        <v>0</v>
      </c>
      <c r="AJ24" s="291"/>
    </row>
    <row r="25" spans="2:36" x14ac:dyDescent="0.2">
      <c r="B25" s="121" t="s">
        <v>118</v>
      </c>
      <c r="C25" s="126"/>
      <c r="D25" s="75">
        <f>-'Cta Rdos'!I61*(1-$D$40)</f>
        <v>0</v>
      </c>
      <c r="E25" s="150">
        <f>-'Cta Rdos'!K61*(1-$E$40)</f>
        <v>0</v>
      </c>
      <c r="F25" s="151"/>
      <c r="G25" s="150">
        <f>-'Cta Rdos'!M61*(1-$G$40)</f>
        <v>0</v>
      </c>
      <c r="H25" s="151"/>
      <c r="I25" s="150">
        <f>-'Cta Rdos'!O61*(1-$I$40)</f>
        <v>0</v>
      </c>
      <c r="J25" s="151"/>
      <c r="K25" s="150">
        <f>-'Cta Rdos'!Q61*(1-$K$40)</f>
        <v>0</v>
      </c>
      <c r="L25" s="151"/>
      <c r="M25" s="150">
        <f>-'Cta Rdos'!S61*(1-$M$40)</f>
        <v>0</v>
      </c>
      <c r="N25" s="151"/>
      <c r="O25" s="150">
        <f>-'Cta Rdos'!U61*(1-$O$40)</f>
        <v>0</v>
      </c>
      <c r="P25" s="151"/>
      <c r="Q25" s="150">
        <f>-'Cta Rdos'!W61*(1-$Q$40)</f>
        <v>0</v>
      </c>
      <c r="R25" s="151"/>
      <c r="S25" s="150">
        <f>-'Cta Rdos'!Y61*(1-$S$40)</f>
        <v>0</v>
      </c>
      <c r="T25" s="151"/>
      <c r="U25" s="150">
        <f>-'Cta Rdos'!AA61*(1-$U$40)</f>
        <v>0</v>
      </c>
      <c r="V25" s="151"/>
      <c r="W25" s="150">
        <f>-'Cta Rdos'!AC61*(1-$W$40)</f>
        <v>0</v>
      </c>
      <c r="X25" s="151"/>
      <c r="Y25" s="150">
        <f>-'Cta Rdos'!AE61*(1-$Y$40)</f>
        <v>0</v>
      </c>
      <c r="Z25" s="151"/>
      <c r="AA25" s="150">
        <f>-'Cta Rdos'!AG61*(1-$AA$40)</f>
        <v>0</v>
      </c>
      <c r="AB25" s="151"/>
      <c r="AC25" s="150">
        <f>-'Cta Rdos'!AI61*(1-$AC$40)</f>
        <v>0</v>
      </c>
      <c r="AD25" s="151"/>
      <c r="AE25" s="150">
        <f>-'Cta Rdos'!AK61*(1-$AE$40)</f>
        <v>0</v>
      </c>
      <c r="AF25" s="151"/>
      <c r="AG25" s="150">
        <f>-'Cta Rdos'!AM61*(1-$AG$40)</f>
        <v>0</v>
      </c>
      <c r="AH25" s="151"/>
      <c r="AI25" s="75">
        <f>-'Cta Rdos'!AO61*(1-$AI$40)</f>
        <v>0</v>
      </c>
      <c r="AJ25" s="291"/>
    </row>
    <row r="26" spans="2:36" s="3" customFormat="1" x14ac:dyDescent="0.2">
      <c r="B26" s="115" t="s">
        <v>120</v>
      </c>
      <c r="C26" s="17"/>
      <c r="D26" s="276">
        <f t="shared" ref="D26:O26" si="56">D27+D28</f>
        <v>0</v>
      </c>
      <c r="E26" s="277">
        <f t="shared" si="56"/>
        <v>0</v>
      </c>
      <c r="F26" s="279">
        <f>IF(ISNUMBER(+E26/D26-1),+E26/D26-1,0)</f>
        <v>0</v>
      </c>
      <c r="G26" s="277">
        <f t="shared" si="56"/>
        <v>0</v>
      </c>
      <c r="H26" s="279">
        <f>IF(ISNUMBER(+G26/E26-1),+G26/E26-1,0)</f>
        <v>0</v>
      </c>
      <c r="I26" s="277">
        <f t="shared" si="56"/>
        <v>0</v>
      </c>
      <c r="J26" s="279">
        <f>IF(ISNUMBER(+I26/G26-1),+I26/G26-1,0)</f>
        <v>0</v>
      </c>
      <c r="K26" s="277">
        <f t="shared" si="56"/>
        <v>0</v>
      </c>
      <c r="L26" s="279">
        <f>IF(ISNUMBER(+K26/I26-1),+K26/I26-1,0)</f>
        <v>0</v>
      </c>
      <c r="M26" s="277">
        <f t="shared" si="56"/>
        <v>0</v>
      </c>
      <c r="N26" s="279">
        <f>IF(ISNUMBER(+M26/K26-1),+M26/K26-1,0)</f>
        <v>0</v>
      </c>
      <c r="O26" s="277">
        <f t="shared" si="56"/>
        <v>0</v>
      </c>
      <c r="P26" s="279">
        <f>IF(ISNUMBER(+O26/M26-1),+O26/M26-1,0)</f>
        <v>0</v>
      </c>
      <c r="Q26" s="277">
        <f t="shared" ref="Q26" si="57">Q27+Q28</f>
        <v>0</v>
      </c>
      <c r="R26" s="279">
        <f>IF(ISNUMBER(+Q26/O26-1),+Q26/O26-1,0)</f>
        <v>0</v>
      </c>
      <c r="S26" s="277">
        <f t="shared" ref="S26" si="58">S27+S28</f>
        <v>0</v>
      </c>
      <c r="T26" s="279">
        <f>IF(ISNUMBER(+S26/Q26-1),+S26/Q26-1,0)</f>
        <v>0</v>
      </c>
      <c r="U26" s="277">
        <f t="shared" ref="U26" si="59">U27+U28</f>
        <v>0</v>
      </c>
      <c r="V26" s="279">
        <f>IF(ISNUMBER(+U26/S26-1),+U26/S26-1,0)</f>
        <v>0</v>
      </c>
      <c r="W26" s="277">
        <f t="shared" ref="W26" si="60">W27+W28</f>
        <v>0</v>
      </c>
      <c r="X26" s="279">
        <f>IF(ISNUMBER(+W26/U26-1),+W26/U26-1,0)</f>
        <v>0</v>
      </c>
      <c r="Y26" s="277">
        <f t="shared" ref="Y26" si="61">Y27+Y28</f>
        <v>0</v>
      </c>
      <c r="Z26" s="279">
        <f>IF(ISNUMBER(+Y26/W26-1),+Y26/W26-1,0)</f>
        <v>0</v>
      </c>
      <c r="AA26" s="277">
        <f t="shared" ref="AA26" si="62">AA27+AA28</f>
        <v>0</v>
      </c>
      <c r="AB26" s="279">
        <f>IF(ISNUMBER(+AA26/Y26-1),+AA26/Y26-1,0)</f>
        <v>0</v>
      </c>
      <c r="AC26" s="277">
        <f t="shared" ref="AC26" si="63">AC27+AC28</f>
        <v>0</v>
      </c>
      <c r="AD26" s="279">
        <f>IF(ISNUMBER(+AC26/AA26-1),+AC26/AA26-1,0)</f>
        <v>0</v>
      </c>
      <c r="AE26" s="277">
        <f t="shared" ref="AE26" si="64">AE27+AE28</f>
        <v>0</v>
      </c>
      <c r="AF26" s="279">
        <f>IF(ISNUMBER(+AE26/AC26-1),+AE26/AC26-1,0)</f>
        <v>0</v>
      </c>
      <c r="AG26" s="277">
        <f t="shared" ref="AG26" si="65">AG27+AG28</f>
        <v>0</v>
      </c>
      <c r="AH26" s="279">
        <f>IF(ISNUMBER(+AG26/AE26-1),+AG26/AE26-1,0)</f>
        <v>0</v>
      </c>
      <c r="AI26" s="276">
        <f t="shared" ref="AI26" si="66">AI27+AI28</f>
        <v>0</v>
      </c>
      <c r="AJ26" s="293">
        <f>IF(ISNUMBER(+AI26/AG26-1),+AI26/AG26-1,0)</f>
        <v>0</v>
      </c>
    </row>
    <row r="27" spans="2:36" x14ac:dyDescent="0.2">
      <c r="B27" s="116" t="s">
        <v>158</v>
      </c>
      <c r="C27" s="122"/>
      <c r="D27" s="75">
        <f>(Balances!I110+Balances!I144)-(Balances!H110+Balances!H144)</f>
        <v>0</v>
      </c>
      <c r="E27" s="150">
        <f>(Balances!K110+Balances!K144)-(Balances!I110+Balances!I144)</f>
        <v>0</v>
      </c>
      <c r="F27" s="151"/>
      <c r="G27" s="150">
        <f>(Balances!M110+Balances!M144)-(Balances!K110+Balances!K144)</f>
        <v>0</v>
      </c>
      <c r="H27" s="151"/>
      <c r="I27" s="150">
        <f>(Balances!O110+Balances!O144)-(Balances!M110+Balances!M144)</f>
        <v>0</v>
      </c>
      <c r="J27" s="151"/>
      <c r="K27" s="150">
        <f>(Balances!Q110+Balances!Q144)-(Balances!O110+Balances!O144)</f>
        <v>0</v>
      </c>
      <c r="L27" s="151"/>
      <c r="M27" s="150">
        <f>(Balances!S110+Balances!S144)-(Balances!Q110+Balances!Q144)</f>
        <v>0</v>
      </c>
      <c r="N27" s="151"/>
      <c r="O27" s="150">
        <f>(Balances!U110+Balances!U144)-(Balances!S110+Balances!S144)</f>
        <v>0</v>
      </c>
      <c r="P27" s="151"/>
      <c r="Q27" s="150">
        <f>(Balances!W110+Balances!W144)-(Balances!U110+Balances!U144)</f>
        <v>0</v>
      </c>
      <c r="R27" s="151"/>
      <c r="S27" s="150">
        <f>(Balances!Y110+Balances!Y144)-(Balances!W110+Balances!W144)</f>
        <v>0</v>
      </c>
      <c r="T27" s="151"/>
      <c r="U27" s="150">
        <f>(Balances!AA110+Balances!AA144)-(Balances!Y110+Balances!Y144)</f>
        <v>0</v>
      </c>
      <c r="V27" s="151"/>
      <c r="W27" s="150">
        <f>(Balances!AC110+Balances!AC144)-(Balances!AA110+Balances!AA144)</f>
        <v>0</v>
      </c>
      <c r="X27" s="151"/>
      <c r="Y27" s="150">
        <f>(Balances!AE110+Balances!AE144)-(Balances!AC110+Balances!AC144)</f>
        <v>0</v>
      </c>
      <c r="Z27" s="151"/>
      <c r="AA27" s="150">
        <f>(Balances!AG110+Balances!AG144)-(Balances!AE110+Balances!AE144)</f>
        <v>0</v>
      </c>
      <c r="AB27" s="151"/>
      <c r="AC27" s="150">
        <f>(Balances!AI110+Balances!AI144)-(Balances!AG110+Balances!AG144)</f>
        <v>0</v>
      </c>
      <c r="AD27" s="151"/>
      <c r="AE27" s="150">
        <f>(Balances!AK110+Balances!AK144)-(Balances!AI110+Balances!AI144)</f>
        <v>0</v>
      </c>
      <c r="AF27" s="151"/>
      <c r="AG27" s="150">
        <f>(Balances!AM110+Balances!AM144)-(Balances!AK110+Balances!AK144)</f>
        <v>0</v>
      </c>
      <c r="AH27" s="151"/>
      <c r="AI27" s="75">
        <f>(Balances!AO110+Balances!AO144)-(Balances!AM110+Balances!AM144)</f>
        <v>0</v>
      </c>
      <c r="AJ27" s="291"/>
    </row>
    <row r="28" spans="2:36" x14ac:dyDescent="0.2">
      <c r="B28" s="116" t="s">
        <v>159</v>
      </c>
      <c r="C28" s="122"/>
      <c r="D28" s="75">
        <f>(Balances!I102+Balances!I134)-(Balances!H102+Balances!H134)-D27</f>
        <v>0</v>
      </c>
      <c r="E28" s="150">
        <f>(Balances!K102+Balances!K134)-(Balances!I102+Balances!I134)-E27</f>
        <v>0</v>
      </c>
      <c r="F28" s="151"/>
      <c r="G28" s="150">
        <f>(Balances!M102+Balances!M134)-(Balances!K102+Balances!K134)-G27</f>
        <v>0</v>
      </c>
      <c r="H28" s="151"/>
      <c r="I28" s="150">
        <f>(Balances!O102+Balances!O134)-(Balances!M102+Balances!M134)-I27</f>
        <v>0</v>
      </c>
      <c r="J28" s="151"/>
      <c r="K28" s="150">
        <f>(Balances!Q102+Balances!Q134)-(Balances!O102+Balances!O134)-K27</f>
        <v>0</v>
      </c>
      <c r="L28" s="151"/>
      <c r="M28" s="150">
        <f>(Balances!S102+Balances!S134)-(Balances!Q102+Balances!Q134)-M27</f>
        <v>0</v>
      </c>
      <c r="N28" s="151"/>
      <c r="O28" s="150">
        <f>(Balances!U102+Balances!U134)-(Balances!S102+Balances!S134)-O27</f>
        <v>0</v>
      </c>
      <c r="P28" s="151"/>
      <c r="Q28" s="150">
        <f>(Balances!W102+Balances!W134)-(Balances!U102+Balances!U134)-Q27</f>
        <v>0</v>
      </c>
      <c r="R28" s="151"/>
      <c r="S28" s="150">
        <f>(Balances!Y102+Balances!Y134)-(Balances!W102+Balances!W134)-S27</f>
        <v>0</v>
      </c>
      <c r="T28" s="151"/>
      <c r="U28" s="150">
        <f>(Balances!AA102+Balances!AA134)-(Balances!Y102+Balances!Y134)-U27</f>
        <v>0</v>
      </c>
      <c r="V28" s="151"/>
      <c r="W28" s="150">
        <f>(Balances!AC102+Balances!AC134)-(Balances!AA102+Balances!AA134)-W27</f>
        <v>0</v>
      </c>
      <c r="X28" s="151"/>
      <c r="Y28" s="150">
        <f>(Balances!AE102+Balances!AE134)-(Balances!AC102+Balances!AC134)-Y27</f>
        <v>0</v>
      </c>
      <c r="Z28" s="151"/>
      <c r="AA28" s="150">
        <f>(Balances!AG102+Balances!AG134)-(Balances!AE102+Balances!AE134)-AA27</f>
        <v>0</v>
      </c>
      <c r="AB28" s="151"/>
      <c r="AC28" s="150">
        <f>(Balances!AI102+Balances!AI134)-(Balances!AG102+Balances!AG134)-AC27</f>
        <v>0</v>
      </c>
      <c r="AD28" s="151"/>
      <c r="AE28" s="150">
        <f>(Balances!AK102+Balances!AK134)-(Balances!AI102+Balances!AI134)-AE27</f>
        <v>0</v>
      </c>
      <c r="AF28" s="151"/>
      <c r="AG28" s="150">
        <f>(Balances!AM102+Balances!AM134)-(Balances!AK102+Balances!AK134)-AG27</f>
        <v>0</v>
      </c>
      <c r="AH28" s="151"/>
      <c r="AI28" s="75">
        <f>(Balances!AO102+Balances!AO134)-(Balances!AM102+Balances!AM134)-AI27</f>
        <v>0</v>
      </c>
      <c r="AJ28" s="291"/>
    </row>
    <row r="29" spans="2:36" s="3" customFormat="1" x14ac:dyDescent="0.2">
      <c r="B29" s="490" t="s">
        <v>241</v>
      </c>
      <c r="C29" s="17"/>
      <c r="D29" s="276">
        <f>(Balances!I98-Balances!I102)-(Balances!H98-Balances!H102)</f>
        <v>0</v>
      </c>
      <c r="E29" s="277">
        <f>(Balances!K98-Balances!K102)-(Balances!I98-Balances!I102)</f>
        <v>0</v>
      </c>
      <c r="F29" s="279">
        <f>IF(ISNUMBER(+E29/D29-1),+E29/D29-1,0)</f>
        <v>0</v>
      </c>
      <c r="G29" s="277">
        <f>(Balances!M98-Balances!M102)-(Balances!K98-Balances!K102)</f>
        <v>0</v>
      </c>
      <c r="H29" s="279">
        <f>IF(ISNUMBER(+G29/E29-1),+G29/E29-1,0)</f>
        <v>0</v>
      </c>
      <c r="I29" s="277">
        <f>(Balances!O98-Balances!O102)-(Balances!M98-Balances!M102)</f>
        <v>0</v>
      </c>
      <c r="J29" s="279">
        <f>IF(ISNUMBER(+I29/G29-1),+I29/G29-1,0)</f>
        <v>0</v>
      </c>
      <c r="K29" s="277">
        <f>(Balances!Q98-Balances!Q102)-(Balances!O98-Balances!O102)</f>
        <v>0</v>
      </c>
      <c r="L29" s="279">
        <f>IF(ISNUMBER(+K29/I29-1),+K29/I29-1,0)</f>
        <v>0</v>
      </c>
      <c r="M29" s="277">
        <f>(Balances!S98-Balances!S102)-(Balances!Q98-Balances!Q102)</f>
        <v>0</v>
      </c>
      <c r="N29" s="279">
        <f>IF(ISNUMBER(+M29/K29-1),+M29/K29-1,0)</f>
        <v>0</v>
      </c>
      <c r="O29" s="277">
        <f>(Balances!U98-Balances!U102)-(Balances!S98-Balances!S102)</f>
        <v>0</v>
      </c>
      <c r="P29" s="279">
        <f>IF(ISNUMBER(+O29/M29-1),+O29/M29-1,0)</f>
        <v>0</v>
      </c>
      <c r="Q29" s="277">
        <f>(Balances!W98-Balances!W102)-(Balances!U98-Balances!U102)</f>
        <v>0</v>
      </c>
      <c r="R29" s="279">
        <f>IF(ISNUMBER(+Q29/O29-1),+Q29/O29-1,0)</f>
        <v>0</v>
      </c>
      <c r="S29" s="277">
        <f>(Balances!Y98-Balances!Y102)-(Balances!W98-Balances!W102)</f>
        <v>0</v>
      </c>
      <c r="T29" s="279">
        <f>IF(ISNUMBER(+S29/Q29-1),+S29/Q29-1,0)</f>
        <v>0</v>
      </c>
      <c r="U29" s="277">
        <f>(Balances!AA98-Balances!AA102)-(Balances!Y98-Balances!Y102)</f>
        <v>0</v>
      </c>
      <c r="V29" s="279">
        <f>IF(ISNUMBER(+U29/S29-1),+U29/S29-1,0)</f>
        <v>0</v>
      </c>
      <c r="W29" s="277">
        <f>(Balances!AC98-Balances!AC102)-(Balances!AA98-Balances!AA102)</f>
        <v>0</v>
      </c>
      <c r="X29" s="279">
        <f>IF(ISNUMBER(+W29/U29-1),+W29/U29-1,0)</f>
        <v>0</v>
      </c>
      <c r="Y29" s="277">
        <f>(Balances!AE98-Balances!AE102)-(Balances!AC98-Balances!AC102)</f>
        <v>0</v>
      </c>
      <c r="Z29" s="279">
        <f>IF(ISNUMBER(+Y29/W29-1),+Y29/W29-1,0)</f>
        <v>0</v>
      </c>
      <c r="AA29" s="277">
        <f>(Balances!AG98-Balances!AG102)-(Balances!AE98-Balances!AE102)</f>
        <v>0</v>
      </c>
      <c r="AB29" s="279">
        <f>IF(ISNUMBER(+AA29/Y29-1),+AA29/Y29-1,0)</f>
        <v>0</v>
      </c>
      <c r="AC29" s="277">
        <f>(Balances!AI98-Balances!AI102)-(Balances!AG98-Balances!AG102)</f>
        <v>0</v>
      </c>
      <c r="AD29" s="279">
        <f>IF(ISNUMBER(+AC29/AA29-1),+AC29/AA29-1,0)</f>
        <v>0</v>
      </c>
      <c r="AE29" s="277">
        <f>(Balances!AK98-Balances!AK102)-(Balances!AI98-Balances!AI102)</f>
        <v>0</v>
      </c>
      <c r="AF29" s="279">
        <f>IF(ISNUMBER(+AE29/AC29-1),+AE29/AC29-1,0)</f>
        <v>0</v>
      </c>
      <c r="AG29" s="277">
        <f>(Balances!AM98-Balances!AM102)-(Balances!AK98-Balances!AK102)</f>
        <v>0</v>
      </c>
      <c r="AH29" s="279">
        <f>IF(ISNUMBER(+AG29/AE29-1),+AG29/AE29-1,0)</f>
        <v>0</v>
      </c>
      <c r="AI29" s="277">
        <f>(Balances!AO98-Balances!AO102)-(Balances!AM98-Balances!AM102)</f>
        <v>0</v>
      </c>
      <c r="AJ29" s="293">
        <f>IF(ISNUMBER(+AI29/AG29-1),+AI29/AG29-1,0)</f>
        <v>0</v>
      </c>
    </row>
    <row r="30" spans="2:36" s="3" customFormat="1" x14ac:dyDescent="0.2">
      <c r="B30" s="490" t="s">
        <v>243</v>
      </c>
      <c r="C30" s="17"/>
      <c r="D30" s="276">
        <f>+Balances!I90</f>
        <v>0</v>
      </c>
      <c r="E30" s="277">
        <f>+Balances!K90</f>
        <v>0</v>
      </c>
      <c r="F30" s="279">
        <f>IF(ISNUMBER(+E30/D30-1),+E30/D30-1,0)</f>
        <v>0</v>
      </c>
      <c r="G30" s="277">
        <f>+Balances!M90</f>
        <v>0</v>
      </c>
      <c r="H30" s="279">
        <f>IF(ISNUMBER(+G30/E30-1),+G30/E30-1,0)</f>
        <v>0</v>
      </c>
      <c r="I30" s="277">
        <f>+Balances!O90</f>
        <v>0</v>
      </c>
      <c r="J30" s="279">
        <f>IF(ISNUMBER(+I30/G30-1),+I30/G30-1,0)</f>
        <v>0</v>
      </c>
      <c r="K30" s="277">
        <f>+Balances!Q90</f>
        <v>0</v>
      </c>
      <c r="L30" s="279">
        <f>IF(ISNUMBER(+K30/I30-1),+K30/I30-1,0)</f>
        <v>0</v>
      </c>
      <c r="M30" s="277">
        <f>+Balances!S90</f>
        <v>0</v>
      </c>
      <c r="N30" s="279">
        <f>IF(ISNUMBER(+M30/K30-1),+M30/K30-1,0)</f>
        <v>0</v>
      </c>
      <c r="O30" s="277">
        <f>+Balances!U90</f>
        <v>0</v>
      </c>
      <c r="P30" s="279">
        <f>IF(ISNUMBER(+O30/M30-1),+O30/M30-1,0)</f>
        <v>0</v>
      </c>
      <c r="Q30" s="277">
        <f>+Balances!W90</f>
        <v>0</v>
      </c>
      <c r="R30" s="279">
        <f>IF(ISNUMBER(+Q30/O30-1),+Q30/O30-1,0)</f>
        <v>0</v>
      </c>
      <c r="S30" s="277">
        <f>+Balances!Y90</f>
        <v>0</v>
      </c>
      <c r="T30" s="279">
        <f>IF(ISNUMBER(+S30/Q30-1),+S30/Q30-1,0)</f>
        <v>0</v>
      </c>
      <c r="U30" s="277">
        <f>+Balances!AA90</f>
        <v>0</v>
      </c>
      <c r="V30" s="279">
        <f>IF(ISNUMBER(+U30/S30-1),+U30/S30-1,0)</f>
        <v>0</v>
      </c>
      <c r="W30" s="277">
        <f>+Balances!AC90</f>
        <v>0</v>
      </c>
      <c r="X30" s="279">
        <f>IF(ISNUMBER(+W30/U30-1),+W30/U30-1,0)</f>
        <v>0</v>
      </c>
      <c r="Y30" s="277">
        <f>+Balances!AE90</f>
        <v>0</v>
      </c>
      <c r="Z30" s="279">
        <f>IF(ISNUMBER(+Y30/W30-1),+Y30/W30-1,0)</f>
        <v>0</v>
      </c>
      <c r="AA30" s="277">
        <f>+Balances!AG90</f>
        <v>0</v>
      </c>
      <c r="AB30" s="279">
        <f>IF(ISNUMBER(+AA30/Y30-1),+AA30/Y30-1,0)</f>
        <v>0</v>
      </c>
      <c r="AC30" s="277">
        <f>+Balances!AI90</f>
        <v>0</v>
      </c>
      <c r="AD30" s="279">
        <f>IF(ISNUMBER(+AC30/AA30-1),+AC30/AA30-1,0)</f>
        <v>0</v>
      </c>
      <c r="AE30" s="277">
        <f>+Balances!AK90</f>
        <v>0</v>
      </c>
      <c r="AF30" s="279">
        <f>IF(ISNUMBER(+AE30/AC30-1),+AE30/AC30-1,0)</f>
        <v>0</v>
      </c>
      <c r="AG30" s="277">
        <f>+Balances!AM90</f>
        <v>0</v>
      </c>
      <c r="AH30" s="279">
        <f>IF(ISNUMBER(+AG30/AE30-1),+AG30/AE30-1,0)</f>
        <v>0</v>
      </c>
      <c r="AI30" s="277">
        <f>+Balances!AO90</f>
        <v>0</v>
      </c>
      <c r="AJ30" s="293">
        <f>IF(ISNUMBER(+AI30/AG30-1),+AI30/AG30-1,0)</f>
        <v>0</v>
      </c>
    </row>
    <row r="31" spans="2:36" s="3" customFormat="1" x14ac:dyDescent="0.2">
      <c r="B31" s="115" t="s">
        <v>214</v>
      </c>
      <c r="C31" s="17"/>
      <c r="D31" s="276">
        <f>(D22+D23+D26+D29+D30)</f>
        <v>0</v>
      </c>
      <c r="E31" s="277">
        <f>(E22+E23+E26+E29+E30)</f>
        <v>0</v>
      </c>
      <c r="F31" s="279">
        <f>IF(ISNUMBER(+E31/D31-1),+E31/D31-1,0)</f>
        <v>0</v>
      </c>
      <c r="G31" s="276">
        <f>(G22+G23+G26+G29+G30)</f>
        <v>0</v>
      </c>
      <c r="H31" s="279">
        <f>IF(ISNUMBER(+G31/E31-1),+G31/E31-1,0)</f>
        <v>0</v>
      </c>
      <c r="I31" s="276">
        <f>(I22+I23+I26+I29+I30)</f>
        <v>0</v>
      </c>
      <c r="J31" s="279">
        <f>IF(ISNUMBER(+I31/G31-1),+I31/G31-1,0)</f>
        <v>0</v>
      </c>
      <c r="K31" s="276">
        <f>(K22+K23+K26+K29+K30)</f>
        <v>0</v>
      </c>
      <c r="L31" s="279">
        <f>IF(ISNUMBER(+K31/I31-1),+K31/I31-1,0)</f>
        <v>0</v>
      </c>
      <c r="M31" s="276">
        <f>(M22+M23+M26+M29+M30)</f>
        <v>0</v>
      </c>
      <c r="N31" s="279">
        <f>IF(ISNUMBER(+M31/K31-1),+M31/K31-1,0)</f>
        <v>0</v>
      </c>
      <c r="O31" s="276">
        <f>(O22+O23+O26+O29+O30)</f>
        <v>0</v>
      </c>
      <c r="P31" s="279">
        <f>IF(ISNUMBER(+O31/M31-1),+O31/M31-1,0)</f>
        <v>0</v>
      </c>
      <c r="Q31" s="276">
        <f>(Q22+Q23+Q26+Q29+Q30)</f>
        <v>0</v>
      </c>
      <c r="R31" s="279">
        <f>IF(ISNUMBER(+Q31/O31-1),+Q31/O31-1,0)</f>
        <v>0</v>
      </c>
      <c r="S31" s="276">
        <f>(S22+S23+S26+S29+S30)</f>
        <v>0</v>
      </c>
      <c r="T31" s="279">
        <f>IF(ISNUMBER(+S31/Q31-1),+S31/Q31-1,0)</f>
        <v>0</v>
      </c>
      <c r="U31" s="276">
        <f>(U22+U23+U26+U29+U30)</f>
        <v>0</v>
      </c>
      <c r="V31" s="279">
        <f>IF(ISNUMBER(+U31/S31-1),+U31/S31-1,0)</f>
        <v>0</v>
      </c>
      <c r="W31" s="276">
        <f>(W22+W23+W26+W29+W30)</f>
        <v>0</v>
      </c>
      <c r="X31" s="279">
        <f>IF(ISNUMBER(+W31/U31-1),+W31/U31-1,0)</f>
        <v>0</v>
      </c>
      <c r="Y31" s="276">
        <f>(Y22+Y23+Y26+Y29+Y30)</f>
        <v>0</v>
      </c>
      <c r="Z31" s="279">
        <f>IF(ISNUMBER(+Y31/W31-1),+Y31/W31-1,0)</f>
        <v>0</v>
      </c>
      <c r="AA31" s="276">
        <f>(AA22+AA23+AA26+AA29+AA30)</f>
        <v>0</v>
      </c>
      <c r="AB31" s="279">
        <f>IF(ISNUMBER(+AA31/Y31-1),+AA31/Y31-1,0)</f>
        <v>0</v>
      </c>
      <c r="AC31" s="276">
        <f>(AC22+AC23+AC26+AC29+AC30)</f>
        <v>0</v>
      </c>
      <c r="AD31" s="279">
        <f>IF(ISNUMBER(+AC31/AA31-1),+AC31/AA31-1,0)</f>
        <v>0</v>
      </c>
      <c r="AE31" s="276">
        <f>(AE22+AE23+AE26+AE29+AE30)</f>
        <v>0</v>
      </c>
      <c r="AF31" s="279">
        <f>IF(ISNUMBER(+AE31/AC31-1),+AE31/AC31-1,0)</f>
        <v>0</v>
      </c>
      <c r="AG31" s="276">
        <f>(AG22+AG23+AG26+AG29+AG30)</f>
        <v>0</v>
      </c>
      <c r="AH31" s="279">
        <f>IF(ISNUMBER(+AG31/AE31-1),+AG31/AE31-1,0)</f>
        <v>0</v>
      </c>
      <c r="AI31" s="276">
        <f>(AI22+AI23+AI26+AI29+AI30)</f>
        <v>0</v>
      </c>
      <c r="AJ31" s="293">
        <f>IF(ISNUMBER(+AI31/AG31-1),+AI31/AG31-1,0)</f>
        <v>0</v>
      </c>
    </row>
    <row r="32" spans="2:36" x14ac:dyDescent="0.2">
      <c r="B32" s="116" t="s">
        <v>125</v>
      </c>
      <c r="C32" s="122"/>
      <c r="D32" s="75">
        <f>(Balances!I70-Balances!I80-Balances!I84-Balances!I88-Balances!I90)-(Balances!H70-Balances!H80-Balances!H84-Balances!H88-Balances!H90)</f>
        <v>0</v>
      </c>
      <c r="E32" s="150">
        <f>(Balances!K70-Balances!K80-Balances!K84-Balances!K88-Balances!K90)-(Balances!I70-Balances!I80-Balances!I84-Balances!I88-Balances!I90)</f>
        <v>0</v>
      </c>
      <c r="F32" s="151"/>
      <c r="G32" s="150">
        <f>(Balances!M70-Balances!M80-Balances!M84-Balances!M88-Balances!M90)-(Balances!K70-Balances!K80-Balances!K84-Balances!K88-Balances!K90)</f>
        <v>0</v>
      </c>
      <c r="H32" s="151"/>
      <c r="I32" s="150">
        <f>(Balances!O70-Balances!O80-Balances!O84-Balances!O88-Balances!O90)-(Balances!M70-Balances!M80-Balances!M84-Balances!M88-Balances!M90)</f>
        <v>0</v>
      </c>
      <c r="J32" s="151"/>
      <c r="K32" s="150">
        <f>(Balances!Q70-Balances!Q80-Balances!Q84-Balances!Q88-Balances!Q90)-(Balances!O70-Balances!O80-Balances!O84-Balances!O88-Balances!O90)</f>
        <v>0</v>
      </c>
      <c r="L32" s="151"/>
      <c r="M32" s="150">
        <f>(Balances!S70-Balances!S80-Balances!S84-Balances!S88-Balances!S90)-(Balances!Q70-Balances!Q80-Balances!Q84-Balances!Q88-Balances!Q90)</f>
        <v>0</v>
      </c>
      <c r="N32" s="151"/>
      <c r="O32" s="150">
        <f>(Balances!U70-Balances!U80-Balances!U84-Balances!U88-Balances!U90)-(Balances!S70-Balances!S80-Balances!S84-Balances!S88-Balances!S90)</f>
        <v>0</v>
      </c>
      <c r="P32" s="151"/>
      <c r="Q32" s="150">
        <f>(Balances!W70-Balances!W80-Balances!W84-Balances!W88-Balances!W90)-(Balances!U70-Balances!U80-Balances!U84-Balances!U88-Balances!U90)</f>
        <v>0</v>
      </c>
      <c r="R32" s="151"/>
      <c r="S32" s="150">
        <f>(Balances!Y70-Balances!Y80-Balances!Y84-Balances!Y88-Balances!Y90)-(Balances!W70-Balances!W80-Balances!W84-Balances!W88-Balances!W90)</f>
        <v>0</v>
      </c>
      <c r="T32" s="151"/>
      <c r="U32" s="150">
        <f>(Balances!AA70-Balances!AA80-Balances!AA84-Balances!AA88-Balances!AA90)-(Balances!Y70-Balances!Y80-Balances!Y84-Balances!Y88-Balances!Y90)</f>
        <v>0</v>
      </c>
      <c r="V32" s="151"/>
      <c r="W32" s="150">
        <f>(Balances!AC70-Balances!AC80-Balances!AC84-Balances!AC88-Balances!AC90)-(Balances!AA70-Balances!AA80-Balances!AA84-Balances!AA88-Balances!AA90)</f>
        <v>0</v>
      </c>
      <c r="X32" s="151"/>
      <c r="Y32" s="150">
        <f>(Balances!AE70-Balances!AE80-Balances!AE84-Balances!AE88-Balances!AE90)-(Balances!AC70-Balances!AC80-Balances!AC84-Balances!AC88-Balances!AC90)</f>
        <v>0</v>
      </c>
      <c r="Z32" s="151"/>
      <c r="AA32" s="150">
        <f>(Balances!AG70-Balances!AG80-Balances!AG84-Balances!AG88-Balances!AG90)-(Balances!AE70-Balances!AE80-Balances!AE84-Balances!AE88-Balances!AE90)</f>
        <v>0</v>
      </c>
      <c r="AB32" s="151"/>
      <c r="AC32" s="150">
        <f>(Balances!AI70-Balances!AI80-Balances!AI84-Balances!AI88-Balances!AI90)-(Balances!AG70-Balances!AG80-Balances!AG84-Balances!AG88-Balances!AG90)</f>
        <v>0</v>
      </c>
      <c r="AD32" s="151"/>
      <c r="AE32" s="150">
        <f>(Balances!AK70-Balances!AK80-Balances!AK84-Balances!AK88-Balances!AK90)-(Balances!AI70-Balances!AI80-Balances!AI84-Balances!AI88-Balances!AI90)</f>
        <v>0</v>
      </c>
      <c r="AF32" s="151"/>
      <c r="AG32" s="150">
        <f>(Balances!AM70-Balances!AM80-Balances!AM84-Balances!AM88-Balances!AM90)-(Balances!AK70-Balances!AK80-Balances!AK84-Balances!AK88-Balances!AK90)</f>
        <v>0</v>
      </c>
      <c r="AH32" s="151"/>
      <c r="AI32" s="150">
        <f>(Balances!AO70-Balances!AO80-Balances!AO84-Balances!AO88-Balances!AO90)-(Balances!AM70-Balances!AM80-Balances!AM84-Balances!AM88-Balances!AM90)</f>
        <v>0</v>
      </c>
      <c r="AJ32" s="291"/>
    </row>
    <row r="33" spans="2:36" x14ac:dyDescent="0.2">
      <c r="B33" s="116" t="s">
        <v>242</v>
      </c>
      <c r="C33" s="122"/>
      <c r="D33" s="75">
        <f>Balances!I96-Balances!H96+Balances!I94-Balances!H94</f>
        <v>0</v>
      </c>
      <c r="E33" s="150">
        <f>Balances!K96-Balances!I96+Balances!K94-Balances!I94</f>
        <v>0</v>
      </c>
      <c r="F33" s="151"/>
      <c r="G33" s="150">
        <f>Balances!M96-Balances!K96+Balances!M94-Balances!K94</f>
        <v>0</v>
      </c>
      <c r="H33" s="151"/>
      <c r="I33" s="150">
        <f>Balances!O96-Balances!M96+Balances!O94-Balances!M94</f>
        <v>0</v>
      </c>
      <c r="J33" s="151"/>
      <c r="K33" s="150">
        <f>Balances!Q96-Balances!O96+Balances!Q94-Balances!O94</f>
        <v>0</v>
      </c>
      <c r="L33" s="151"/>
      <c r="M33" s="150">
        <f>Balances!S96-Balances!Q96+Balances!S94-Balances!Q94</f>
        <v>0</v>
      </c>
      <c r="N33" s="151"/>
      <c r="O33" s="150">
        <f>Balances!U96-Balances!S96+Balances!U94-Balances!S94</f>
        <v>0</v>
      </c>
      <c r="P33" s="151"/>
      <c r="Q33" s="150">
        <f>Balances!W96-Balances!U96+Balances!W94-Balances!U94</f>
        <v>0</v>
      </c>
      <c r="R33" s="151"/>
      <c r="S33" s="150">
        <f>Balances!Y96-Balances!W96+Balances!Y94-Balances!W94</f>
        <v>0</v>
      </c>
      <c r="T33" s="151"/>
      <c r="U33" s="150">
        <f>Balances!AA96-Balances!Y96+Balances!AA94-Balances!Y94</f>
        <v>0</v>
      </c>
      <c r="V33" s="151"/>
      <c r="W33" s="150">
        <f>Balances!AC96-Balances!AA96+Balances!AC94-Balances!AA94</f>
        <v>0</v>
      </c>
      <c r="X33" s="151"/>
      <c r="Y33" s="150">
        <f>Balances!AE96-Balances!AC96+Balances!AE94-Balances!AC94</f>
        <v>0</v>
      </c>
      <c r="Z33" s="151"/>
      <c r="AA33" s="150">
        <f>Balances!AG96-Balances!AE96+Balances!AG94-Balances!AE94</f>
        <v>0</v>
      </c>
      <c r="AB33" s="151"/>
      <c r="AC33" s="150">
        <f>Balances!AI96-Balances!AG96+Balances!AI94-Balances!AG94</f>
        <v>0</v>
      </c>
      <c r="AD33" s="151"/>
      <c r="AE33" s="150">
        <f>Balances!AK96-Balances!AI96+Balances!AK94-Balances!AI94</f>
        <v>0</v>
      </c>
      <c r="AF33" s="151"/>
      <c r="AG33" s="150">
        <f>Balances!AM96-Balances!AK96+Balances!AM94-Balances!AK94</f>
        <v>0</v>
      </c>
      <c r="AH33" s="151"/>
      <c r="AI33" s="150">
        <f>Balances!AO96-Balances!AM96+Balances!AO94-Balances!AM94</f>
        <v>0</v>
      </c>
      <c r="AJ33" s="291"/>
    </row>
    <row r="34" spans="2:36" s="3" customFormat="1" x14ac:dyDescent="0.2">
      <c r="B34" s="118" t="s">
        <v>113</v>
      </c>
      <c r="C34" s="19"/>
      <c r="D34" s="287">
        <f>D31+D32+D33</f>
        <v>0</v>
      </c>
      <c r="E34" s="288">
        <f t="shared" ref="E34:O34" si="67">E31+E32+E33</f>
        <v>0</v>
      </c>
      <c r="F34" s="280">
        <f t="shared" ref="F34:F35" si="68">IF(ISNUMBER(+E34/D34-1),+E34/D34-1,0)</f>
        <v>0</v>
      </c>
      <c r="G34" s="288">
        <f t="shared" si="67"/>
        <v>0</v>
      </c>
      <c r="H34" s="280">
        <f t="shared" ref="H34:P35" si="69">IF(ISNUMBER(+G34/E34-1),+G34/E34-1,0)</f>
        <v>0</v>
      </c>
      <c r="I34" s="288">
        <f t="shared" si="67"/>
        <v>0</v>
      </c>
      <c r="J34" s="280">
        <f t="shared" si="69"/>
        <v>0</v>
      </c>
      <c r="K34" s="288">
        <f t="shared" si="67"/>
        <v>0</v>
      </c>
      <c r="L34" s="280">
        <f t="shared" si="69"/>
        <v>0</v>
      </c>
      <c r="M34" s="288">
        <f t="shared" si="67"/>
        <v>0</v>
      </c>
      <c r="N34" s="280">
        <f t="shared" si="69"/>
        <v>0</v>
      </c>
      <c r="O34" s="288">
        <f t="shared" si="67"/>
        <v>0</v>
      </c>
      <c r="P34" s="280">
        <f t="shared" si="69"/>
        <v>0</v>
      </c>
      <c r="Q34" s="288">
        <f t="shared" ref="Q34" si="70">Q31+Q32+Q33</f>
        <v>0</v>
      </c>
      <c r="R34" s="280">
        <f t="shared" ref="R34:R35" si="71">IF(ISNUMBER(+Q34/O34-1),+Q34/O34-1,0)</f>
        <v>0</v>
      </c>
      <c r="S34" s="288">
        <f t="shared" ref="S34" si="72">S31+S32+S33</f>
        <v>0</v>
      </c>
      <c r="T34" s="280">
        <f t="shared" ref="T34:T35" si="73">IF(ISNUMBER(+S34/Q34-1),+S34/Q34-1,0)</f>
        <v>0</v>
      </c>
      <c r="U34" s="288">
        <f t="shared" ref="U34" si="74">U31+U32+U33</f>
        <v>0</v>
      </c>
      <c r="V34" s="280">
        <f t="shared" ref="V34:V35" si="75">IF(ISNUMBER(+U34/S34-1),+U34/S34-1,0)</f>
        <v>0</v>
      </c>
      <c r="W34" s="288">
        <f t="shared" ref="W34" si="76">W31+W32+W33</f>
        <v>0</v>
      </c>
      <c r="X34" s="280">
        <f t="shared" ref="X34:X35" si="77">IF(ISNUMBER(+W34/U34-1),+W34/U34-1,0)</f>
        <v>0</v>
      </c>
      <c r="Y34" s="288">
        <f t="shared" ref="Y34" si="78">Y31+Y32+Y33</f>
        <v>0</v>
      </c>
      <c r="Z34" s="280">
        <f t="shared" ref="Z34:Z35" si="79">IF(ISNUMBER(+Y34/W34-1),+Y34/W34-1,0)</f>
        <v>0</v>
      </c>
      <c r="AA34" s="288">
        <f t="shared" ref="AA34" si="80">AA31+AA32+AA33</f>
        <v>0</v>
      </c>
      <c r="AB34" s="280">
        <f t="shared" ref="AB34:AB35" si="81">IF(ISNUMBER(+AA34/Y34-1),+AA34/Y34-1,0)</f>
        <v>0</v>
      </c>
      <c r="AC34" s="288">
        <f t="shared" ref="AC34" si="82">AC31+AC32+AC33</f>
        <v>0</v>
      </c>
      <c r="AD34" s="280">
        <f t="shared" ref="AD34:AD35" si="83">IF(ISNUMBER(+AC34/AA34-1),+AC34/AA34-1,0)</f>
        <v>0</v>
      </c>
      <c r="AE34" s="288">
        <f t="shared" ref="AE34" si="84">AE31+AE32+AE33</f>
        <v>0</v>
      </c>
      <c r="AF34" s="280">
        <f t="shared" ref="AF34:AF35" si="85">IF(ISNUMBER(+AE34/AC34-1),+AE34/AC34-1,0)</f>
        <v>0</v>
      </c>
      <c r="AG34" s="288">
        <f t="shared" ref="AG34" si="86">AG31+AG32+AG33</f>
        <v>0</v>
      </c>
      <c r="AH34" s="280">
        <f t="shared" ref="AH34:AH35" si="87">IF(ISNUMBER(+AG34/AE34-1),+AG34/AE34-1,0)</f>
        <v>0</v>
      </c>
      <c r="AI34" s="287">
        <f t="shared" ref="AI34" si="88">AI31+AI32+AI33</f>
        <v>0</v>
      </c>
      <c r="AJ34" s="294">
        <f t="shared" ref="AJ34:AJ35" si="89">IF(ISNUMBER(+AI34/AG34-1),+AI34/AG34-1,0)</f>
        <v>0</v>
      </c>
    </row>
    <row r="35" spans="2:36" s="3" customFormat="1" x14ac:dyDescent="0.2">
      <c r="B35" s="120" t="s">
        <v>114</v>
      </c>
      <c r="C35" s="491">
        <f>+Balances!H56</f>
        <v>0</v>
      </c>
      <c r="D35" s="80">
        <f>+C35+D34</f>
        <v>0</v>
      </c>
      <c r="E35" s="152">
        <f>+D35+E34</f>
        <v>0</v>
      </c>
      <c r="F35" s="275">
        <f t="shared" si="68"/>
        <v>0</v>
      </c>
      <c r="G35" s="152">
        <f>+E35+G34</f>
        <v>0</v>
      </c>
      <c r="H35" s="275">
        <f t="shared" si="69"/>
        <v>0</v>
      </c>
      <c r="I35" s="152">
        <f>+G35+I34</f>
        <v>0</v>
      </c>
      <c r="J35" s="275">
        <f t="shared" si="69"/>
        <v>0</v>
      </c>
      <c r="K35" s="152">
        <f>+I35+K34</f>
        <v>0</v>
      </c>
      <c r="L35" s="275">
        <f t="shared" si="69"/>
        <v>0</v>
      </c>
      <c r="M35" s="152">
        <f>+K35+M34</f>
        <v>0</v>
      </c>
      <c r="N35" s="275">
        <f t="shared" si="69"/>
        <v>0</v>
      </c>
      <c r="O35" s="152">
        <f>+M35+O34</f>
        <v>0</v>
      </c>
      <c r="P35" s="275">
        <f t="shared" si="69"/>
        <v>0</v>
      </c>
      <c r="Q35" s="152">
        <f>+O35+Q34</f>
        <v>0</v>
      </c>
      <c r="R35" s="275">
        <f t="shared" si="71"/>
        <v>0</v>
      </c>
      <c r="S35" s="152">
        <f>+Q35+S34</f>
        <v>0</v>
      </c>
      <c r="T35" s="275">
        <f t="shared" si="73"/>
        <v>0</v>
      </c>
      <c r="U35" s="152">
        <f>+S35+U34</f>
        <v>0</v>
      </c>
      <c r="V35" s="275">
        <f t="shared" si="75"/>
        <v>0</v>
      </c>
      <c r="W35" s="152">
        <f>+U35+W34</f>
        <v>0</v>
      </c>
      <c r="X35" s="275">
        <f t="shared" si="77"/>
        <v>0</v>
      </c>
      <c r="Y35" s="152">
        <f>+W35+Y34</f>
        <v>0</v>
      </c>
      <c r="Z35" s="275">
        <f t="shared" si="79"/>
        <v>0</v>
      </c>
      <c r="AA35" s="152">
        <f>+Y35+AA34</f>
        <v>0</v>
      </c>
      <c r="AB35" s="275">
        <f t="shared" si="81"/>
        <v>0</v>
      </c>
      <c r="AC35" s="152">
        <f>+AA35+AC34</f>
        <v>0</v>
      </c>
      <c r="AD35" s="275">
        <f t="shared" si="83"/>
        <v>0</v>
      </c>
      <c r="AE35" s="152">
        <f>+AC35+AE34</f>
        <v>0</v>
      </c>
      <c r="AF35" s="275">
        <f t="shared" si="85"/>
        <v>0</v>
      </c>
      <c r="AG35" s="152">
        <f>+AE35+AG34</f>
        <v>0</v>
      </c>
      <c r="AH35" s="275">
        <f t="shared" si="87"/>
        <v>0</v>
      </c>
      <c r="AI35" s="80">
        <f>+AG35+AI34</f>
        <v>0</v>
      </c>
      <c r="AJ35" s="297">
        <f t="shared" si="89"/>
        <v>0</v>
      </c>
    </row>
    <row r="36" spans="2:36" x14ac:dyDescent="0.2">
      <c r="B36" s="72"/>
      <c r="C36" s="72"/>
      <c r="D36" s="224"/>
      <c r="E36" s="224"/>
      <c r="F36" s="268"/>
      <c r="G36" s="224"/>
      <c r="H36" s="268"/>
      <c r="I36" s="224"/>
      <c r="J36" s="268"/>
      <c r="K36" s="224"/>
      <c r="L36" s="268"/>
      <c r="M36" s="224"/>
      <c r="N36" s="268"/>
      <c r="O36" s="224"/>
      <c r="P36" s="268"/>
      <c r="Q36" s="224"/>
      <c r="R36" s="268"/>
      <c r="S36" s="224"/>
      <c r="T36" s="268"/>
      <c r="U36" s="224"/>
      <c r="V36" s="268"/>
      <c r="W36" s="224"/>
      <c r="X36" s="268"/>
      <c r="Y36" s="224"/>
      <c r="Z36" s="268"/>
      <c r="AA36" s="224"/>
      <c r="AB36" s="268"/>
      <c r="AC36" s="224"/>
      <c r="AD36" s="268"/>
      <c r="AE36" s="224"/>
      <c r="AF36" s="268"/>
      <c r="AG36" s="224"/>
      <c r="AH36" s="268"/>
      <c r="AI36" s="224"/>
      <c r="AJ36" s="268"/>
    </row>
    <row r="37" spans="2:36" s="227" customFormat="1" outlineLevel="1" x14ac:dyDescent="0.2">
      <c r="B37" s="228" t="s">
        <v>196</v>
      </c>
      <c r="C37" s="229"/>
      <c r="D37" s="230">
        <f>IF(Balances!I56&gt;1,IF(D35=Balances!I56,"","error"),0)</f>
        <v>0</v>
      </c>
      <c r="E37" s="231">
        <f>IF(Balances!K56&gt;1,IF(E35=Balances!K56,"","error"),0)</f>
        <v>0</v>
      </c>
      <c r="F37" s="271"/>
      <c r="G37" s="231">
        <f>IF(Balances!M56&gt;1,IF(G35=Balances!M56,"","error"),0)</f>
        <v>0</v>
      </c>
      <c r="H37" s="271"/>
      <c r="I37" s="231">
        <f>IF(Balances!O56&gt;1,IF(I35=Balances!O56,"","error"),0)</f>
        <v>0</v>
      </c>
      <c r="J37" s="271"/>
      <c r="K37" s="231">
        <f>IF(Balances!Q56&gt;1,IF(K35=Balances!Q56,"","error"),0)</f>
        <v>0</v>
      </c>
      <c r="L37" s="271"/>
      <c r="M37" s="231">
        <f>IF(Balances!S56&gt;1,IF(M35=Balances!S56,"","error"),0)</f>
        <v>0</v>
      </c>
      <c r="N37" s="271"/>
      <c r="O37" s="231">
        <f>IF(Balances!U56&gt;1,IF(O35=Balances!U56,"","error"),0)</f>
        <v>0</v>
      </c>
      <c r="P37" s="271"/>
      <c r="Q37" s="231">
        <f>IF(Balances!W56&gt;1,IF(Q35=Balances!W56,"","error"),0)</f>
        <v>0</v>
      </c>
      <c r="R37" s="271"/>
      <c r="S37" s="231">
        <f>IF(Balances!Y56&gt;1,IF(S35=Balances!Y56,"","error"),0)</f>
        <v>0</v>
      </c>
      <c r="T37" s="271"/>
      <c r="U37" s="231">
        <f>IF(Balances!AA56&gt;1,IF(U35=Balances!AA56,"","error"),0)</f>
        <v>0</v>
      </c>
      <c r="V37" s="271"/>
      <c r="W37" s="231">
        <f>IF(Balances!AC56&gt;1,IF(W35=Balances!AC56,"","error"),0)</f>
        <v>0</v>
      </c>
      <c r="X37" s="271"/>
      <c r="Y37" s="231">
        <f>IF(Balances!AE56&gt;1,IF(Y35=Balances!AE56,"","error"),0)</f>
        <v>0</v>
      </c>
      <c r="Z37" s="271"/>
      <c r="AA37" s="231">
        <f>IF(Balances!AG56&gt;1,IF(AA35=Balances!AG56,"","error"),0)</f>
        <v>0</v>
      </c>
      <c r="AB37" s="271"/>
      <c r="AC37" s="231">
        <f>IF(Balances!AI56&gt;1,IF(AC35=Balances!AI56,"","error"),0)</f>
        <v>0</v>
      </c>
      <c r="AD37" s="271"/>
      <c r="AE37" s="231">
        <f>IF(Balances!AK56&gt;1,IF(AE35=Balances!AK56,"","error"),0)</f>
        <v>0</v>
      </c>
      <c r="AF37" s="271"/>
      <c r="AG37" s="231">
        <f>IF(Balances!AM56&gt;1,IF(AG35=Balances!AM56,"","error"),0)</f>
        <v>0</v>
      </c>
      <c r="AH37" s="271"/>
      <c r="AI37" s="231">
        <f>IF(Balances!AO56&gt;1,IF(AI35=Balances!AO56,"","error"),0)</f>
        <v>0</v>
      </c>
      <c r="AJ37" s="298"/>
    </row>
    <row r="38" spans="2:36" s="3" customFormat="1" outlineLevel="1" x14ac:dyDescent="0.2">
      <c r="B38" s="225"/>
      <c r="C38" s="226"/>
      <c r="D38" s="232">
        <f>IF(D37="error",D35-Balances!I56,0)</f>
        <v>0</v>
      </c>
      <c r="E38" s="233">
        <f>IF(E37="error",E35-Balances!K56,0)</f>
        <v>0</v>
      </c>
      <c r="F38" s="272"/>
      <c r="G38" s="233">
        <f>IF(G37="error",G35-Balances!M56,0)</f>
        <v>0</v>
      </c>
      <c r="H38" s="272"/>
      <c r="I38" s="233">
        <f>IF(I37="error",I35-Balances!O56,0)</f>
        <v>0</v>
      </c>
      <c r="J38" s="272"/>
      <c r="K38" s="233">
        <f>IF(K37="error",K35-Balances!Q56,0)</f>
        <v>0</v>
      </c>
      <c r="L38" s="272"/>
      <c r="M38" s="233">
        <f>IF(M37="error",M35-Balances!S56,0)</f>
        <v>0</v>
      </c>
      <c r="N38" s="272"/>
      <c r="O38" s="233">
        <f>IF(O37="error",O35-Balances!U56,0)</f>
        <v>0</v>
      </c>
      <c r="P38" s="272"/>
      <c r="Q38" s="233">
        <f>IF(Q37="error",Q35-Balances!W56,0)</f>
        <v>0</v>
      </c>
      <c r="R38" s="272"/>
      <c r="S38" s="233">
        <f>IF(S37="error",S35-Balances!Y56,0)</f>
        <v>0</v>
      </c>
      <c r="T38" s="272"/>
      <c r="U38" s="233">
        <f>IF(U37="error",U35-Balances!AA56,0)</f>
        <v>0</v>
      </c>
      <c r="V38" s="272"/>
      <c r="W38" s="233">
        <f>IF(W37="error",W35-Balances!AC56,0)</f>
        <v>0</v>
      </c>
      <c r="X38" s="272"/>
      <c r="Y38" s="233">
        <f>IF(Y37="error",Y35-Balances!AE56,0)</f>
        <v>0</v>
      </c>
      <c r="Z38" s="272"/>
      <c r="AA38" s="233">
        <f>IF(AA37="error",AA35-Balances!AG56,0)</f>
        <v>0</v>
      </c>
      <c r="AB38" s="272"/>
      <c r="AC38" s="233">
        <f>IF(AC37="error",AC35-Balances!AI56,0)</f>
        <v>0</v>
      </c>
      <c r="AD38" s="272"/>
      <c r="AE38" s="233">
        <f>IF(AE37="error",AE35-Balances!AK56,0)</f>
        <v>0</v>
      </c>
      <c r="AF38" s="272"/>
      <c r="AG38" s="233">
        <f>IF(AG37="error",AG35-Balances!AM56,0)</f>
        <v>0</v>
      </c>
      <c r="AH38" s="272"/>
      <c r="AI38" s="233">
        <f>IF(AI37="error",AI35-Balances!AO56,0)</f>
        <v>0</v>
      </c>
      <c r="AJ38" s="299"/>
    </row>
    <row r="40" spans="2:36" x14ac:dyDescent="0.2">
      <c r="B40" s="562" t="s">
        <v>226</v>
      </c>
      <c r="C40" s="563"/>
      <c r="D40" s="487"/>
      <c r="E40" s="489"/>
      <c r="F40" s="486"/>
      <c r="G40" s="488"/>
      <c r="H40" s="486"/>
      <c r="I40" s="488"/>
      <c r="J40" s="486"/>
      <c r="K40" s="488"/>
      <c r="L40" s="486"/>
      <c r="M40" s="488"/>
      <c r="N40" s="486"/>
      <c r="O40" s="488"/>
      <c r="P40" s="486"/>
      <c r="Q40" s="488"/>
      <c r="R40" s="486"/>
      <c r="S40" s="488"/>
      <c r="T40" s="486"/>
      <c r="U40" s="488"/>
      <c r="V40" s="486"/>
      <c r="W40" s="488"/>
      <c r="X40" s="486"/>
      <c r="Y40" s="488"/>
      <c r="Z40" s="486"/>
      <c r="AA40" s="488"/>
      <c r="AB40" s="486"/>
      <c r="AC40" s="488"/>
      <c r="AD40" s="486"/>
      <c r="AE40" s="488"/>
      <c r="AF40" s="486"/>
      <c r="AG40" s="488"/>
      <c r="AH40" s="486"/>
      <c r="AI40" s="488"/>
      <c r="AJ40" s="486"/>
    </row>
    <row r="76" spans="3:12" ht="15.75" x14ac:dyDescent="0.25">
      <c r="D76" s="138">
        <f>+D9</f>
        <v>0</v>
      </c>
      <c r="E76" s="138" t="str">
        <f>+E9</f>
        <v>1E</v>
      </c>
      <c r="F76" s="138" t="str">
        <f>+G9</f>
        <v>2E</v>
      </c>
      <c r="G76" s="138" t="str">
        <f>+I9</f>
        <v>3E</v>
      </c>
      <c r="H76" s="138" t="str">
        <f>+K9</f>
        <v>4E</v>
      </c>
      <c r="I76" s="138" t="str">
        <f>+M9</f>
        <v>5E</v>
      </c>
      <c r="J76" s="138" t="str">
        <f>+O9</f>
        <v>6E</v>
      </c>
      <c r="K76" s="138" t="str">
        <f>+AG9</f>
        <v>15E</v>
      </c>
      <c r="L76" s="148" t="str">
        <f>+AI9</f>
        <v>16E</v>
      </c>
    </row>
    <row r="77" spans="3:12" x14ac:dyDescent="0.2">
      <c r="C77" s="4" t="s">
        <v>212</v>
      </c>
      <c r="D77" s="55">
        <f>+D22</f>
        <v>0</v>
      </c>
      <c r="E77" s="55">
        <f>+E22</f>
        <v>0</v>
      </c>
      <c r="F77" s="301">
        <f>+G22</f>
        <v>0</v>
      </c>
      <c r="G77" s="55">
        <f>+I22</f>
        <v>0</v>
      </c>
      <c r="H77" s="301">
        <f>+K22</f>
        <v>0</v>
      </c>
      <c r="I77" s="55">
        <f>+M22</f>
        <v>0</v>
      </c>
      <c r="J77" s="301">
        <f>+O22</f>
        <v>0</v>
      </c>
      <c r="K77" s="55">
        <f>+AG22</f>
        <v>0</v>
      </c>
      <c r="L77" s="301">
        <f>+AI22</f>
        <v>0</v>
      </c>
    </row>
    <row r="78" spans="3:12" x14ac:dyDescent="0.2">
      <c r="C78" s="4" t="s">
        <v>214</v>
      </c>
      <c r="D78" s="55">
        <f>+D31</f>
        <v>0</v>
      </c>
      <c r="E78" s="55">
        <f>+E31</f>
        <v>0</v>
      </c>
      <c r="F78" s="301">
        <f>+G31</f>
        <v>0</v>
      </c>
      <c r="G78" s="55">
        <f>+I31</f>
        <v>0</v>
      </c>
      <c r="H78" s="301">
        <f>+K31</f>
        <v>0</v>
      </c>
      <c r="I78" s="55">
        <f>+M31</f>
        <v>0</v>
      </c>
      <c r="J78" s="301">
        <f>+O31</f>
        <v>0</v>
      </c>
      <c r="K78" s="55">
        <f>+AG31</f>
        <v>0</v>
      </c>
      <c r="L78" s="301">
        <f>+AI31</f>
        <v>0</v>
      </c>
    </row>
    <row r="79" spans="3:12" x14ac:dyDescent="0.2">
      <c r="C79" s="4" t="s">
        <v>113</v>
      </c>
      <c r="D79" s="55">
        <f>+D34</f>
        <v>0</v>
      </c>
      <c r="E79" s="55">
        <f>+E34</f>
        <v>0</v>
      </c>
      <c r="F79" s="301">
        <f>+G34</f>
        <v>0</v>
      </c>
      <c r="G79" s="55">
        <f>+I34</f>
        <v>0</v>
      </c>
      <c r="H79" s="301">
        <f>+K34</f>
        <v>0</v>
      </c>
      <c r="I79" s="55">
        <f>+M34</f>
        <v>0</v>
      </c>
      <c r="J79" s="301">
        <f>+O34</f>
        <v>0</v>
      </c>
      <c r="K79" s="55">
        <f>+AG34</f>
        <v>0</v>
      </c>
      <c r="L79" s="301">
        <f>+AI34</f>
        <v>0</v>
      </c>
    </row>
  </sheetData>
  <mergeCells count="11">
    <mergeCell ref="B40:C40"/>
    <mergeCell ref="C4:E4"/>
    <mergeCell ref="C5:E5"/>
    <mergeCell ref="C6:E6"/>
    <mergeCell ref="C7:E7"/>
    <mergeCell ref="B8:AJ8"/>
    <mergeCell ref="B9:C9"/>
    <mergeCell ref="B14:C14"/>
    <mergeCell ref="B11:C11"/>
    <mergeCell ref="B12:C12"/>
    <mergeCell ref="B13:C13"/>
  </mergeCells>
  <phoneticPr fontId="0" type="noConversion"/>
  <conditionalFormatting sqref="D12:AJ14 D16:AJ16 D23:AJ25 D27:AJ28 E17:AJ17 D18:AJ18 D21:AJ21 D32:AJ33">
    <cfRule type="cellIs" dxfId="1" priority="2" operator="lessThan">
      <formula>0</formula>
    </cfRule>
  </conditionalFormatting>
  <conditionalFormatting sqref="D17">
    <cfRule type="cellIs" dxfId="0" priority="1" operator="lessThan">
      <formula>0</formula>
    </cfRule>
  </conditionalFormatting>
  <pageMargins left="0.15748031496062992" right="0.27559055118110237" top="0.49" bottom="0.98425196850393704" header="0" footer="0"/>
  <pageSetup paperSize="9" scale="3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T22"/>
  <sheetViews>
    <sheetView showGridLines="0" zoomScaleNormal="100" workbookViewId="0">
      <selection activeCell="F13" sqref="F13"/>
    </sheetView>
  </sheetViews>
  <sheetFormatPr baseColWidth="10" defaultColWidth="11.42578125" defaultRowHeight="12.75" x14ac:dyDescent="0.2"/>
  <cols>
    <col min="1" max="1" width="5.42578125" style="492" customWidth="1"/>
    <col min="2" max="2" width="41.42578125" style="492" bestFit="1" customWidth="1"/>
    <col min="3" max="9" width="11.42578125" style="492"/>
    <col min="10" max="10" width="21.85546875" style="492" customWidth="1"/>
    <col min="11" max="19" width="11.42578125" style="492"/>
    <col min="20" max="20" width="11.42578125" style="509"/>
    <col min="21" max="16384" width="11.42578125" style="492"/>
  </cols>
  <sheetData>
    <row r="1" spans="1:20" x14ac:dyDescent="0.2">
      <c r="T1" s="510" t="b">
        <v>0</v>
      </c>
    </row>
    <row r="4" spans="1:20" ht="6" customHeight="1" x14ac:dyDescent="0.2"/>
    <row r="5" spans="1:20" ht="16.5" x14ac:dyDescent="0.3">
      <c r="A5" s="495" t="s">
        <v>276</v>
      </c>
      <c r="T5" s="509" t="s">
        <v>274</v>
      </c>
    </row>
    <row r="6" spans="1:20" ht="3.6" customHeight="1" x14ac:dyDescent="0.3">
      <c r="A6" s="495"/>
    </row>
    <row r="7" spans="1:20" ht="15.75" x14ac:dyDescent="0.25">
      <c r="C7" s="16">
        <f>Balances!I9</f>
        <v>0</v>
      </c>
      <c r="T7" s="509" t="s">
        <v>275</v>
      </c>
    </row>
    <row r="8" spans="1:20" x14ac:dyDescent="0.2">
      <c r="A8" s="496" t="s">
        <v>253</v>
      </c>
      <c r="B8" s="497" t="s">
        <v>254</v>
      </c>
      <c r="C8" s="498" t="str">
        <f>IFERROR(IF((Balances!I98+Balances!I128-Balances!I56-Balances!I52)&lt;0,"CUMPLE",('Cta Rdos'!I13+'Cta Rdos'!I19+'Cta Rdos'!I49+'Cta Rdos'!I71-'Cta Rdos'!I21-'Cta Rdos'!I33-'Cta Rdos'!I43)/(Balances!I98+Balances!I128-Balances!I56-Balances!I52)),"n.d.")</f>
        <v>n.d.</v>
      </c>
      <c r="E8" s="580" t="str">
        <f>IFERROR(IF(T1=TRUE,T5,T7),"")</f>
        <v>Al no disponer de al menos tres ejercicios documentados con cuentas presentadas en Registro, no está obligado a cumplir el requisito arriba indicado, por lo que estos ratios son meramente informativos.</v>
      </c>
      <c r="F8" s="580"/>
      <c r="G8" s="580"/>
      <c r="H8" s="580"/>
      <c r="I8" s="580"/>
      <c r="J8" s="580"/>
      <c r="K8" s="580"/>
    </row>
    <row r="9" spans="1:20" x14ac:dyDescent="0.2">
      <c r="A9" s="496" t="s">
        <v>255</v>
      </c>
      <c r="B9" s="497" t="s">
        <v>256</v>
      </c>
      <c r="C9" s="498" t="str">
        <f>IFERROR('Cta Rdos'!I85/Balances!I68,"n.d.")</f>
        <v>n.d.</v>
      </c>
      <c r="E9" s="580"/>
      <c r="F9" s="580"/>
      <c r="G9" s="580"/>
      <c r="H9" s="580"/>
      <c r="I9" s="580"/>
      <c r="J9" s="580"/>
      <c r="K9" s="580"/>
    </row>
    <row r="10" spans="1:20" x14ac:dyDescent="0.2">
      <c r="A10" s="496" t="s">
        <v>257</v>
      </c>
      <c r="B10" s="497" t="s">
        <v>258</v>
      </c>
      <c r="C10" s="498" t="str">
        <f>IFERROR((Balances!I40+Balances!I44-Balances!I160)/'Cta Rdos'!I13,"n.d.")</f>
        <v>n.d.</v>
      </c>
      <c r="E10" s="580"/>
      <c r="F10" s="580"/>
      <c r="G10" s="580"/>
      <c r="H10" s="580"/>
      <c r="I10" s="580"/>
      <c r="J10" s="580"/>
      <c r="K10" s="580"/>
    </row>
    <row r="11" spans="1:20" x14ac:dyDescent="0.2">
      <c r="A11" s="496" t="s">
        <v>259</v>
      </c>
      <c r="B11" s="497" t="s">
        <v>260</v>
      </c>
      <c r="C11" s="498" t="str">
        <f>IFERROR(Balances!I68/Balances!I62,"n.d.")</f>
        <v>n.d.</v>
      </c>
      <c r="E11" s="580"/>
      <c r="F11" s="580"/>
      <c r="G11" s="580"/>
      <c r="H11" s="580"/>
      <c r="I11" s="580"/>
      <c r="J11" s="580"/>
      <c r="K11" s="580"/>
    </row>
    <row r="14" spans="1:20" ht="34.9" customHeight="1" x14ac:dyDescent="0.3">
      <c r="A14" s="579" t="s">
        <v>246</v>
      </c>
      <c r="B14" s="579"/>
      <c r="C14" s="579"/>
      <c r="D14" s="579"/>
      <c r="E14" s="579"/>
      <c r="F14" s="579"/>
      <c r="G14" s="579"/>
      <c r="H14" s="579"/>
      <c r="I14" s="579"/>
      <c r="J14" s="579"/>
    </row>
    <row r="15" spans="1:20" ht="16.5" x14ac:dyDescent="0.3">
      <c r="A15" s="493" t="s">
        <v>247</v>
      </c>
      <c r="B15" s="494"/>
      <c r="C15" s="494"/>
      <c r="D15" s="494"/>
      <c r="E15" s="494"/>
      <c r="F15" s="494"/>
      <c r="G15" s="494"/>
      <c r="H15" s="494"/>
      <c r="I15" s="494"/>
      <c r="J15" s="494"/>
    </row>
    <row r="16" spans="1:20" ht="16.5" x14ac:dyDescent="0.3">
      <c r="A16" s="493" t="s">
        <v>248</v>
      </c>
      <c r="B16" s="494"/>
      <c r="C16" s="494"/>
      <c r="D16" s="494"/>
      <c r="E16" s="494"/>
      <c r="F16" s="494"/>
      <c r="G16" s="494"/>
      <c r="H16" s="494"/>
      <c r="I16" s="494"/>
      <c r="J16" s="494"/>
    </row>
    <row r="17" spans="1:10" ht="16.5" x14ac:dyDescent="0.3">
      <c r="A17" s="493" t="s">
        <v>249</v>
      </c>
      <c r="B17" s="494"/>
      <c r="C17" s="494"/>
      <c r="D17" s="494"/>
      <c r="E17" s="494"/>
      <c r="F17" s="494"/>
      <c r="G17" s="494"/>
      <c r="H17" s="494"/>
      <c r="I17" s="494"/>
      <c r="J17" s="494"/>
    </row>
    <row r="18" spans="1:10" ht="16.5" x14ac:dyDescent="0.3">
      <c r="A18" s="493" t="s">
        <v>250</v>
      </c>
      <c r="B18" s="494"/>
      <c r="C18" s="494"/>
      <c r="D18" s="494"/>
      <c r="E18" s="494"/>
      <c r="F18" s="494"/>
      <c r="G18" s="494"/>
      <c r="H18" s="494"/>
      <c r="I18" s="494"/>
      <c r="J18" s="494"/>
    </row>
    <row r="19" spans="1:10" ht="16.5" x14ac:dyDescent="0.3">
      <c r="A19" s="493" t="s">
        <v>251</v>
      </c>
      <c r="B19" s="494"/>
      <c r="C19" s="494"/>
      <c r="D19" s="494"/>
      <c r="E19" s="494"/>
      <c r="F19" s="494"/>
      <c r="G19" s="494"/>
      <c r="H19" s="494"/>
      <c r="I19" s="494"/>
      <c r="J19" s="494"/>
    </row>
    <row r="20" spans="1:10" ht="16.5" customHeight="1" x14ac:dyDescent="0.3">
      <c r="A20" s="493" t="s">
        <v>252</v>
      </c>
      <c r="B20" s="494"/>
      <c r="C20" s="494"/>
      <c r="D20" s="494"/>
      <c r="E20" s="494"/>
      <c r="F20" s="494"/>
      <c r="G20" s="494"/>
      <c r="H20" s="494"/>
      <c r="I20" s="494"/>
      <c r="J20" s="494"/>
    </row>
    <row r="21" spans="1:10" ht="14.45" customHeight="1" x14ac:dyDescent="0.3">
      <c r="A21" s="494"/>
      <c r="B21" s="494"/>
      <c r="C21" s="494"/>
      <c r="D21" s="494"/>
      <c r="E21" s="494"/>
      <c r="F21" s="494"/>
      <c r="G21" s="494"/>
      <c r="H21" s="494"/>
      <c r="I21" s="494"/>
      <c r="J21" s="494"/>
    </row>
    <row r="22" spans="1:10" ht="29.25" customHeight="1" x14ac:dyDescent="0.3">
      <c r="A22" s="579" t="s">
        <v>273</v>
      </c>
      <c r="B22" s="579"/>
      <c r="C22" s="579"/>
      <c r="D22" s="579"/>
      <c r="E22" s="579"/>
      <c r="F22" s="579"/>
      <c r="G22" s="579"/>
      <c r="H22" s="579"/>
      <c r="I22" s="579"/>
      <c r="J22" s="579"/>
    </row>
  </sheetData>
  <sheetProtection password="C678" sheet="1" objects="1" scenarios="1"/>
  <mergeCells count="3">
    <mergeCell ref="A14:J14"/>
    <mergeCell ref="A22:J22"/>
    <mergeCell ref="E8:K11"/>
  </mergeCells>
  <pageMargins left="0.7" right="0.7" top="0.75" bottom="0.75" header="0.3" footer="0.3"/>
  <pageSetup paperSize="9" scale="78"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A1:V165"/>
  <sheetViews>
    <sheetView showZeros="0" zoomScaleNormal="100" workbookViewId="0">
      <selection activeCell="C133" sqref="C133"/>
    </sheetView>
  </sheetViews>
  <sheetFormatPr baseColWidth="10" defaultColWidth="11.42578125" defaultRowHeight="12.75" outlineLevelRow="1" outlineLevelCol="1" x14ac:dyDescent="0.2"/>
  <cols>
    <col min="1" max="1" width="1.5703125" style="4" customWidth="1"/>
    <col min="2" max="2" width="14.85546875" style="4" customWidth="1"/>
    <col min="3" max="3" width="65.5703125" style="4" customWidth="1"/>
    <col min="4" max="12" width="13.5703125" style="4" customWidth="1"/>
    <col min="13" max="21" width="13.5703125" style="4" customWidth="1" outlineLevel="1"/>
    <col min="22" max="22" width="11.140625" style="4" customWidth="1"/>
    <col min="23" max="16384" width="11.42578125" style="4"/>
  </cols>
  <sheetData>
    <row r="1" spans="2:21" ht="15.75" customHeight="1" x14ac:dyDescent="0.2"/>
    <row r="2" spans="2:21" ht="15.75" customHeight="1" x14ac:dyDescent="0.2"/>
    <row r="3" spans="2:21" ht="15.75" customHeight="1" x14ac:dyDescent="0.2"/>
    <row r="4" spans="2:21" ht="15.75" x14ac:dyDescent="0.25">
      <c r="B4" s="5" t="s">
        <v>51</v>
      </c>
      <c r="C4" s="584">
        <f>+Balances!F4</f>
        <v>0</v>
      </c>
      <c r="D4" s="584"/>
      <c r="E4" s="7"/>
      <c r="F4" s="7"/>
      <c r="G4" s="7"/>
      <c r="H4" s="7"/>
      <c r="I4" s="7"/>
      <c r="J4" s="7"/>
      <c r="K4" s="7"/>
      <c r="L4" s="7"/>
      <c r="M4" s="7"/>
      <c r="N4" s="7"/>
      <c r="O4" s="7"/>
      <c r="P4" s="7"/>
      <c r="Q4" s="7"/>
      <c r="R4" s="7"/>
      <c r="S4" s="7"/>
      <c r="T4" s="7"/>
      <c r="U4" s="7"/>
    </row>
    <row r="5" spans="2:21" ht="15.75" x14ac:dyDescent="0.25">
      <c r="B5" s="22" t="s">
        <v>135</v>
      </c>
      <c r="C5" s="584">
        <f>+Balances!F5</f>
        <v>0</v>
      </c>
      <c r="D5" s="584"/>
      <c r="E5" s="7"/>
      <c r="F5" s="7"/>
      <c r="G5" s="7"/>
      <c r="H5" s="7"/>
      <c r="I5" s="7"/>
      <c r="J5" s="7"/>
      <c r="K5" s="7"/>
      <c r="L5" s="7"/>
      <c r="M5" s="7"/>
      <c r="N5" s="7"/>
      <c r="O5" s="7"/>
      <c r="P5" s="7"/>
      <c r="Q5" s="7"/>
      <c r="R5" s="7"/>
      <c r="S5" s="7"/>
      <c r="T5" s="7"/>
      <c r="U5" s="7"/>
    </row>
    <row r="6" spans="2:21" ht="15.75" x14ac:dyDescent="0.25">
      <c r="B6" s="201" t="s">
        <v>228</v>
      </c>
      <c r="C6" s="584">
        <f>+Balances!F6</f>
        <v>0</v>
      </c>
      <c r="D6" s="584"/>
      <c r="E6" s="8"/>
      <c r="F6" s="8"/>
      <c r="G6" s="8"/>
      <c r="H6" s="8"/>
      <c r="I6" s="8"/>
      <c r="J6" s="8"/>
      <c r="K6" s="8"/>
      <c r="L6" s="8"/>
      <c r="M6" s="8"/>
      <c r="N6" s="8"/>
      <c r="O6" s="8"/>
      <c r="P6" s="8"/>
      <c r="Q6" s="8"/>
      <c r="R6" s="8"/>
      <c r="S6" s="8"/>
      <c r="T6" s="8"/>
      <c r="U6" s="8"/>
    </row>
    <row r="7" spans="2:21" ht="13.5" customHeight="1" x14ac:dyDescent="0.25">
      <c r="B7" s="6" t="s">
        <v>229</v>
      </c>
      <c r="C7" s="584" t="str">
        <f>+Balances!F7</f>
        <v>Solicitante</v>
      </c>
      <c r="D7" s="584"/>
    </row>
    <row r="8" spans="2:21" ht="38.25" customHeight="1" x14ac:dyDescent="0.2">
      <c r="B8" s="583" t="s">
        <v>127</v>
      </c>
      <c r="C8" s="583"/>
      <c r="D8" s="583"/>
      <c r="E8" s="583"/>
      <c r="F8" s="583"/>
      <c r="G8" s="583"/>
      <c r="H8" s="583"/>
      <c r="I8" s="583"/>
      <c r="J8" s="583"/>
      <c r="K8" s="583"/>
      <c r="L8" s="583"/>
      <c r="M8" s="583"/>
      <c r="N8" s="583"/>
      <c r="O8" s="583"/>
      <c r="P8" s="302"/>
      <c r="Q8" s="302"/>
      <c r="R8" s="302"/>
      <c r="S8" s="302"/>
      <c r="T8" s="302"/>
      <c r="U8" s="302"/>
    </row>
    <row r="9" spans="2:21" x14ac:dyDescent="0.2">
      <c r="B9" s="73"/>
      <c r="C9" s="73"/>
      <c r="D9" s="73"/>
      <c r="E9" s="74"/>
      <c r="F9" s="74"/>
      <c r="G9" s="74"/>
      <c r="H9" s="74"/>
      <c r="I9" s="74"/>
      <c r="J9" s="74"/>
      <c r="K9" s="74"/>
      <c r="L9" s="74"/>
      <c r="M9" s="74"/>
      <c r="N9" s="74"/>
      <c r="O9" s="74"/>
      <c r="P9" s="74"/>
      <c r="Q9" s="74"/>
      <c r="R9" s="74"/>
      <c r="S9" s="74"/>
      <c r="T9" s="74"/>
      <c r="U9" s="74"/>
    </row>
    <row r="10" spans="2:21" s="68" customFormat="1" ht="15.75" x14ac:dyDescent="0.25">
      <c r="B10" s="130" t="s">
        <v>110</v>
      </c>
      <c r="C10" s="131"/>
      <c r="D10" s="131"/>
      <c r="E10" s="138">
        <f>+Balances!I9</f>
        <v>0</v>
      </c>
      <c r="F10" s="138" t="str">
        <f>+Balances!K9</f>
        <v>1E</v>
      </c>
      <c r="G10" s="138" t="str">
        <f>+Balances!M9</f>
        <v>2E</v>
      </c>
      <c r="H10" s="138" t="str">
        <f>+Balances!O9</f>
        <v>3E</v>
      </c>
      <c r="I10" s="138" t="str">
        <f>+Balances!Q9</f>
        <v>4E</v>
      </c>
      <c r="J10" s="138" t="str">
        <f>+Balances!S9</f>
        <v>5E</v>
      </c>
      <c r="K10" s="138" t="str">
        <f>+Balances!U9</f>
        <v>6E</v>
      </c>
      <c r="L10" s="138" t="str">
        <f>+Balances!W9</f>
        <v>7E</v>
      </c>
      <c r="M10" s="138" t="str">
        <f>+Balances!Y9</f>
        <v>8E</v>
      </c>
      <c r="N10" s="138" t="str">
        <f>+Balances!AA9</f>
        <v>9E</v>
      </c>
      <c r="O10" s="138" t="str">
        <f>+Balances!AC9</f>
        <v>10E</v>
      </c>
      <c r="P10" s="138" t="str">
        <f>+Balances!AE9</f>
        <v>11E</v>
      </c>
      <c r="Q10" s="138" t="str">
        <f>+Balances!AG9</f>
        <v>12E</v>
      </c>
      <c r="R10" s="138" t="str">
        <f>+Balances!AI9</f>
        <v>13E</v>
      </c>
      <c r="S10" s="138" t="str">
        <f>+Balances!AK9</f>
        <v>14E</v>
      </c>
      <c r="T10" s="138" t="str">
        <f>+Balances!AM9</f>
        <v>15E</v>
      </c>
      <c r="U10" s="148" t="str">
        <f>+Balances!AO9</f>
        <v>16E</v>
      </c>
    </row>
    <row r="11" spans="2:21" s="68" customFormat="1" ht="4.5" customHeight="1" x14ac:dyDescent="0.25">
      <c r="B11" s="128"/>
      <c r="C11" s="128"/>
      <c r="D11" s="128"/>
      <c r="E11" s="129"/>
      <c r="F11" s="129"/>
      <c r="G11" s="129"/>
      <c r="H11" s="129"/>
      <c r="I11" s="129"/>
      <c r="J11" s="129"/>
      <c r="K11" s="129"/>
      <c r="L11" s="129"/>
      <c r="M11" s="129"/>
      <c r="N11" s="129"/>
      <c r="O11" s="129"/>
      <c r="P11" s="129"/>
      <c r="Q11" s="129"/>
      <c r="R11" s="129"/>
      <c r="S11" s="129"/>
      <c r="T11" s="129"/>
      <c r="U11" s="129"/>
    </row>
    <row r="12" spans="2:21" s="109" customFormat="1" ht="15.75" x14ac:dyDescent="0.25">
      <c r="B12" s="134" t="s">
        <v>129</v>
      </c>
      <c r="C12" s="135"/>
      <c r="D12" s="135"/>
      <c r="E12" s="139"/>
      <c r="F12" s="153"/>
      <c r="G12" s="153"/>
      <c r="H12" s="153"/>
      <c r="I12" s="153"/>
      <c r="J12" s="153"/>
      <c r="K12" s="153"/>
      <c r="L12" s="153"/>
      <c r="M12" s="153"/>
      <c r="N12" s="153"/>
      <c r="O12" s="153"/>
      <c r="P12" s="153"/>
      <c r="Q12" s="153"/>
      <c r="R12" s="153"/>
      <c r="S12" s="153"/>
      <c r="T12" s="153"/>
      <c r="U12" s="136"/>
    </row>
    <row r="13" spans="2:21" s="62" customFormat="1" x14ac:dyDescent="0.2">
      <c r="B13" s="116" t="s">
        <v>130</v>
      </c>
      <c r="C13" s="73"/>
      <c r="D13" s="73"/>
      <c r="E13" s="171">
        <f>IF(ISNUMBER(+Balances!I44/'Cta Rdos'!I13*365),+Balances!I44/'Cta Rdos'!I13*365,0)</f>
        <v>0</v>
      </c>
      <c r="F13" s="172">
        <f>IF(ISNUMBER(+Balances!K44/'Cta Rdos'!K13*365),+Balances!K44/'Cta Rdos'!K13*365,0)</f>
        <v>0</v>
      </c>
      <c r="G13" s="172">
        <f>IF(ISNUMBER(+Balances!M44/'Cta Rdos'!M13*365),+Balances!M44/'Cta Rdos'!M13*365,0)</f>
        <v>0</v>
      </c>
      <c r="H13" s="172">
        <f>IF(ISNUMBER(+Balances!O44/'Cta Rdos'!O13*365),+Balances!O44/'Cta Rdos'!O13*365,0)</f>
        <v>0</v>
      </c>
      <c r="I13" s="172">
        <f>IF(ISNUMBER(+Balances!Q44/'Cta Rdos'!Q13*365),+Balances!Q44/'Cta Rdos'!Q13*365,0)</f>
        <v>0</v>
      </c>
      <c r="J13" s="172">
        <f>IF(ISNUMBER(+Balances!S44/'Cta Rdos'!S13*365),+Balances!S44/'Cta Rdos'!S13*365,0)</f>
        <v>0</v>
      </c>
      <c r="K13" s="172">
        <f>IF(ISNUMBER(+Balances!U44/'Cta Rdos'!U13*365),+Balances!U44/'Cta Rdos'!U13*365,0)</f>
        <v>0</v>
      </c>
      <c r="L13" s="172">
        <f>IF(ISNUMBER(+Balances!W44/'Cta Rdos'!W13*365),+Balances!W44/'Cta Rdos'!W13*365,0)</f>
        <v>0</v>
      </c>
      <c r="M13" s="172">
        <f>IF(ISNUMBER(+Balances!Y44/'Cta Rdos'!Y13*365),+Balances!Y44/'Cta Rdos'!Y13*365,0)</f>
        <v>0</v>
      </c>
      <c r="N13" s="172">
        <f>IF(ISNUMBER(+Balances!AA44/'Cta Rdos'!AA13*365),+Balances!AA44/'Cta Rdos'!AA13*365,0)</f>
        <v>0</v>
      </c>
      <c r="O13" s="172">
        <f>IF(ISNUMBER(+Balances!AC44/'Cta Rdos'!AC13*365),+Balances!AC44/'Cta Rdos'!AC13*365,0)</f>
        <v>0</v>
      </c>
      <c r="P13" s="172">
        <f>IF(ISNUMBER(+Balances!AE44/'Cta Rdos'!AE13*365),+Balances!AE44/'Cta Rdos'!AE13*365,0)</f>
        <v>0</v>
      </c>
      <c r="Q13" s="172">
        <f>IF(ISNUMBER(+Balances!AG44/'Cta Rdos'!AG13*365),+Balances!AG44/'Cta Rdos'!AG13*365,0)</f>
        <v>0</v>
      </c>
      <c r="R13" s="172">
        <f>IF(ISNUMBER(+Balances!AI44/'Cta Rdos'!AI13*365),+Balances!AI44/'Cta Rdos'!AI13*365,0)</f>
        <v>0</v>
      </c>
      <c r="S13" s="172">
        <f>IF(ISNUMBER(+Balances!AK44/'Cta Rdos'!AK13*365),+Balances!AK44/'Cta Rdos'!AK13*365,0)</f>
        <v>0</v>
      </c>
      <c r="T13" s="154">
        <f>IF(ISNUMBER(+Balances!AM44/'Cta Rdos'!AM13*365),+Balances!AM44/'Cta Rdos'!AM13*365,0)</f>
        <v>0</v>
      </c>
      <c r="U13" s="79">
        <f>IF(ISNUMBER(+Balances!AO44/'Cta Rdos'!AO13*365),+Balances!AO44/'Cta Rdos'!AO13*365,0)</f>
        <v>0</v>
      </c>
    </row>
    <row r="14" spans="2:21" s="62" customFormat="1" x14ac:dyDescent="0.2">
      <c r="B14" s="116" t="s">
        <v>131</v>
      </c>
      <c r="C14" s="73"/>
      <c r="D14" s="73"/>
      <c r="E14" s="171">
        <f>IF(ISNUMBER(+Balances!I160/'Cta Rdos'!I21*365),+Balances!I160/'Cta Rdos'!I21*365,0)</f>
        <v>0</v>
      </c>
      <c r="F14" s="172">
        <f>IF(ISNUMBER(+Balances!K160/'Cta Rdos'!K21*365),+Balances!K160/'Cta Rdos'!K21*365,0)</f>
        <v>0</v>
      </c>
      <c r="G14" s="172">
        <f>IF(ISNUMBER(+Balances!M160/'Cta Rdos'!M21*365),+Balances!M160/'Cta Rdos'!M21*365,0)</f>
        <v>0</v>
      </c>
      <c r="H14" s="172">
        <f>IF(ISNUMBER(+Balances!O160/'Cta Rdos'!O21*365),+Balances!O160/'Cta Rdos'!O21*365,0)</f>
        <v>0</v>
      </c>
      <c r="I14" s="172">
        <f>IF(ISNUMBER(+Balances!Q160/'Cta Rdos'!Q21*365),+Balances!Q160/'Cta Rdos'!Q21*365,0)</f>
        <v>0</v>
      </c>
      <c r="J14" s="172">
        <f>IF(ISNUMBER(+Balances!S160/'Cta Rdos'!S21*365),+Balances!S160/'Cta Rdos'!S21*365,0)</f>
        <v>0</v>
      </c>
      <c r="K14" s="172">
        <f>IF(ISNUMBER(+Balances!U160/'Cta Rdos'!U21*365),+Balances!U160/'Cta Rdos'!U21*365,0)</f>
        <v>0</v>
      </c>
      <c r="L14" s="172">
        <f>IF(ISNUMBER(+Balances!W160/'Cta Rdos'!W21*365),+Balances!W160/'Cta Rdos'!W21*365,0)</f>
        <v>0</v>
      </c>
      <c r="M14" s="172">
        <f>IF(ISNUMBER(+Balances!Y160/'Cta Rdos'!Y21*365),+Balances!Y160/'Cta Rdos'!Y21*365,0)</f>
        <v>0</v>
      </c>
      <c r="N14" s="172">
        <f>IF(ISNUMBER(+Balances!AA160/'Cta Rdos'!AA21*365),+Balances!AA160/'Cta Rdos'!AA21*365,0)</f>
        <v>0</v>
      </c>
      <c r="O14" s="172">
        <f>IF(ISNUMBER(+Balances!AC160/'Cta Rdos'!AC21*365),+Balances!AC160/'Cta Rdos'!AC21*365,0)</f>
        <v>0</v>
      </c>
      <c r="P14" s="172">
        <f>IF(ISNUMBER(+Balances!AE160/'Cta Rdos'!AE21*365),+Balances!AE160/'Cta Rdos'!AE21*365,0)</f>
        <v>0</v>
      </c>
      <c r="Q14" s="172">
        <f>IF(ISNUMBER(+Balances!AG160/'Cta Rdos'!AG21*365),+Balances!AG160/'Cta Rdos'!AG21*365,0)</f>
        <v>0</v>
      </c>
      <c r="R14" s="172">
        <f>IF(ISNUMBER(+Balances!AI160/'Cta Rdos'!AI21*365),+Balances!AI160/'Cta Rdos'!AI21*365,0)</f>
        <v>0</v>
      </c>
      <c r="S14" s="172">
        <f>IF(ISNUMBER(+Balances!AK160/'Cta Rdos'!AK21*365),+Balances!AK160/'Cta Rdos'!AK21*365,0)</f>
        <v>0</v>
      </c>
      <c r="T14" s="172">
        <f>IF(ISNUMBER(+Balances!AM160/'Cta Rdos'!AM21*365),+Balances!AM160/'Cta Rdos'!AM21*365,0)</f>
        <v>0</v>
      </c>
      <c r="U14" s="173">
        <f>IF(ISNUMBER(+Balances!AO160/'Cta Rdos'!AO21*365),+Balances!AO160/'Cta Rdos'!AO21*365,0)</f>
        <v>0</v>
      </c>
    </row>
    <row r="15" spans="2:21" s="62" customFormat="1" ht="14.25" customHeight="1" x14ac:dyDescent="0.2">
      <c r="B15" s="116" t="s">
        <v>133</v>
      </c>
      <c r="C15" s="73"/>
      <c r="D15" s="73"/>
      <c r="E15" s="174">
        <f>IF(ISNUMBER((+Balances!I70+Balances!I98)/Balances!I12),(+Balances!I70+Balances!I98)/Balances!I12,0)</f>
        <v>0</v>
      </c>
      <c r="F15" s="175">
        <f>IF(ISNUMBER((+Balances!K70+Balances!K98)/Balances!K12),(+Balances!K70+Balances!K98)/Balances!K12,0)</f>
        <v>0</v>
      </c>
      <c r="G15" s="175">
        <f>IF(ISNUMBER((+Balances!M70+Balances!M98)/Balances!M12),(+Balances!M70+Balances!M98)/Balances!M12,0)</f>
        <v>0</v>
      </c>
      <c r="H15" s="175">
        <f>IF(ISNUMBER((+Balances!O70+Balances!O98)/Balances!O12),(+Balances!O70+Balances!O98)/Balances!O12,0)</f>
        <v>0</v>
      </c>
      <c r="I15" s="175">
        <f>IF(ISNUMBER((+Balances!Q70+Balances!Q98)/Balances!Q12),(+Balances!Q70+Balances!Q98)/Balances!Q12,0)</f>
        <v>0</v>
      </c>
      <c r="J15" s="175">
        <f>IF(ISNUMBER((+Balances!S70+Balances!S98)/Balances!S12),(+Balances!S70+Balances!S98)/Balances!S12,0)</f>
        <v>0</v>
      </c>
      <c r="K15" s="175">
        <f>IF(ISNUMBER((+Balances!U70+Balances!U98)/Balances!U12),(+Balances!U70+Balances!U98)/Balances!U12,0)</f>
        <v>0</v>
      </c>
      <c r="L15" s="175">
        <f>IF(ISNUMBER((+Balances!W70+Balances!W98)/Balances!W12),(+Balances!W70+Balances!W98)/Balances!W12,0)</f>
        <v>0</v>
      </c>
      <c r="M15" s="175">
        <f>IF(ISNUMBER((+Balances!Y70+Balances!Y98)/Balances!Y12),(+Balances!Y70+Balances!Y98)/Balances!Y12,0)</f>
        <v>0</v>
      </c>
      <c r="N15" s="175">
        <f>IF(ISNUMBER((+Balances!AA70+Balances!AA98)/Balances!AA12),(+Balances!AA70+Balances!AA98)/Balances!AA12,0)</f>
        <v>0</v>
      </c>
      <c r="O15" s="175">
        <f>IF(ISNUMBER((+Balances!AC70+Balances!AC98)/Balances!AC12),(+Balances!AC70+Balances!AC98)/Balances!AC12,0)</f>
        <v>0</v>
      </c>
      <c r="P15" s="175">
        <f>IF(ISNUMBER((+Balances!AE70+Balances!AE98)/Balances!AE12),(+Balances!AE70+Balances!AE98)/Balances!AE12,0)</f>
        <v>0</v>
      </c>
      <c r="Q15" s="175">
        <f>IF(ISNUMBER((+Balances!AG70+Balances!AG98)/Balances!AG12),(+Balances!AG70+Balances!AG98)/Balances!AG12,0)</f>
        <v>0</v>
      </c>
      <c r="R15" s="175">
        <f>IF(ISNUMBER((+Balances!AI70+Balances!AI98)/Balances!AI12),(+Balances!AI70+Balances!AI98)/Balances!AI12,0)</f>
        <v>0</v>
      </c>
      <c r="S15" s="175">
        <f>IF(ISNUMBER((+Balances!AK70+Balances!AK98)/Balances!AK12),(+Balances!AK70+Balances!AK98)/Balances!AK12,0)</f>
        <v>0</v>
      </c>
      <c r="T15" s="175">
        <f>IF(ISNUMBER((+Balances!AM70+Balances!AM98)/Balances!AM12),(+Balances!AM70+Balances!AM98)/Balances!AM12,0)</f>
        <v>0</v>
      </c>
      <c r="U15" s="176">
        <f>IF(ISNUMBER((+Balances!AO70+Balances!AO98)/Balances!AO12),(+Balances!AO70+Balances!AO98)/Balances!AO12,0)</f>
        <v>0</v>
      </c>
    </row>
    <row r="16" spans="2:21" s="62" customFormat="1" x14ac:dyDescent="0.2">
      <c r="B16" s="116" t="s">
        <v>171</v>
      </c>
      <c r="C16" s="73"/>
      <c r="D16" s="73"/>
      <c r="E16" s="171">
        <f>IF(ISNUMBER(+'Cta Rdos'!I12/Balances!I62),+'Cta Rdos'!I12/Balances!I62,0)</f>
        <v>0</v>
      </c>
      <c r="F16" s="172">
        <f>IF(ISNUMBER(+'Cta Rdos'!K12/Balances!K62),+'Cta Rdos'!K12/Balances!K62,0)</f>
        <v>0</v>
      </c>
      <c r="G16" s="172">
        <f>IF(ISNUMBER(+'Cta Rdos'!M12/Balances!M62),+'Cta Rdos'!M12/Balances!M62,0)</f>
        <v>0</v>
      </c>
      <c r="H16" s="172">
        <f>IF(ISNUMBER(+'Cta Rdos'!O12/Balances!O62),+'Cta Rdos'!O12/Balances!O62,0)</f>
        <v>0</v>
      </c>
      <c r="I16" s="172">
        <f>IF(ISNUMBER(+'Cta Rdos'!Q12/Balances!Q62),+'Cta Rdos'!Q12/Balances!Q62,0)</f>
        <v>0</v>
      </c>
      <c r="J16" s="172">
        <f>IF(ISNUMBER(+'Cta Rdos'!S12/Balances!S62),+'Cta Rdos'!S12/Balances!S62,0)</f>
        <v>0</v>
      </c>
      <c r="K16" s="172">
        <f>IF(ISNUMBER(+'Cta Rdos'!U12/Balances!U62),+'Cta Rdos'!U12/Balances!U62,0)</f>
        <v>0</v>
      </c>
      <c r="L16" s="172">
        <f>IF(ISNUMBER(+'Cta Rdos'!W12/Balances!W62),+'Cta Rdos'!W12/Balances!W62,0)</f>
        <v>0</v>
      </c>
      <c r="M16" s="172">
        <f>IF(ISNUMBER(+'Cta Rdos'!Y12/Balances!Y62),+'Cta Rdos'!Y12/Balances!Y62,0)</f>
        <v>0</v>
      </c>
      <c r="N16" s="172">
        <f>IF(ISNUMBER(+'Cta Rdos'!AA12/Balances!AA62),+'Cta Rdos'!AA12/Balances!AA62,0)</f>
        <v>0</v>
      </c>
      <c r="O16" s="172">
        <f>IF(ISNUMBER(+'Cta Rdos'!AC12/Balances!AC62),+'Cta Rdos'!AC12/Balances!AC62,0)</f>
        <v>0</v>
      </c>
      <c r="P16" s="172">
        <f>IF(ISNUMBER(+'Cta Rdos'!AE12/Balances!AE62),+'Cta Rdos'!AE12/Balances!AE62,0)</f>
        <v>0</v>
      </c>
      <c r="Q16" s="172">
        <f>IF(ISNUMBER(+'Cta Rdos'!AG12/Balances!AG62),+'Cta Rdos'!AG12/Balances!AG62,0)</f>
        <v>0</v>
      </c>
      <c r="R16" s="172">
        <f>IF(ISNUMBER(+'Cta Rdos'!AI12/Balances!AI62),+'Cta Rdos'!AI12/Balances!AI62,0)</f>
        <v>0</v>
      </c>
      <c r="S16" s="172">
        <f>IF(ISNUMBER(+'Cta Rdos'!AK12/Balances!AK62),+'Cta Rdos'!AK12/Balances!AK62,0)</f>
        <v>0</v>
      </c>
      <c r="T16" s="172">
        <f>IF(ISNUMBER(+'Cta Rdos'!AM12/Balances!AM62),+'Cta Rdos'!AM12/Balances!AM62,0)</f>
        <v>0</v>
      </c>
      <c r="U16" s="173">
        <f>IF(ISNUMBER(+'Cta Rdos'!AO12/Balances!AO62),+'Cta Rdos'!AO12/Balances!AO62,0)</f>
        <v>0</v>
      </c>
    </row>
    <row r="17" spans="1:21" s="62" customFormat="1" x14ac:dyDescent="0.2">
      <c r="B17" s="116" t="s">
        <v>170</v>
      </c>
      <c r="C17" s="73"/>
      <c r="D17" s="73"/>
      <c r="E17" s="171">
        <f>IF(ISNUMBER(+'Cta Rdos'!I21/Balances!I40),+'Cta Rdos'!I21/Balances!I40,0)</f>
        <v>0</v>
      </c>
      <c r="F17" s="172">
        <f>IF(ISNUMBER(+'Cta Rdos'!K21/Balances!K40),+'Cta Rdos'!K21/Balances!K40,0)</f>
        <v>0</v>
      </c>
      <c r="G17" s="172">
        <f>IF(ISNUMBER(+'Cta Rdos'!M21/Balances!M40),+'Cta Rdos'!M21/Balances!M40,0)</f>
        <v>0</v>
      </c>
      <c r="H17" s="172">
        <f>IF(ISNUMBER(+'Cta Rdos'!O21/Balances!O40),+'Cta Rdos'!O21/Balances!O40,0)</f>
        <v>0</v>
      </c>
      <c r="I17" s="172">
        <f>IF(ISNUMBER(+'Cta Rdos'!Q21/Balances!Q40),+'Cta Rdos'!Q21/Balances!Q40,0)</f>
        <v>0</v>
      </c>
      <c r="J17" s="172">
        <f>IF(ISNUMBER(+'Cta Rdos'!S21/Balances!S40),+'Cta Rdos'!S21/Balances!S40,0)</f>
        <v>0</v>
      </c>
      <c r="K17" s="172">
        <f>IF(ISNUMBER(+'Cta Rdos'!U21/Balances!U40),+'Cta Rdos'!U21/Balances!U40,0)</f>
        <v>0</v>
      </c>
      <c r="L17" s="172">
        <f>IF(ISNUMBER(+'Cta Rdos'!W21/Balances!W40),+'Cta Rdos'!W21/Balances!W40,0)</f>
        <v>0</v>
      </c>
      <c r="M17" s="172">
        <f>IF(ISNUMBER(+'Cta Rdos'!Y21/Balances!Y40),+'Cta Rdos'!Y21/Balances!Y40,0)</f>
        <v>0</v>
      </c>
      <c r="N17" s="172">
        <f>IF(ISNUMBER(+'Cta Rdos'!AA21/Balances!AA40),+'Cta Rdos'!AA21/Balances!AA40,0)</f>
        <v>0</v>
      </c>
      <c r="O17" s="172">
        <f>IF(ISNUMBER(+'Cta Rdos'!AC21/Balances!AC40),+'Cta Rdos'!AC21/Balances!AC40,0)</f>
        <v>0</v>
      </c>
      <c r="P17" s="172">
        <f>IF(ISNUMBER(+'Cta Rdos'!AE21/Balances!AE40),+'Cta Rdos'!AE21/Balances!AE40,0)</f>
        <v>0</v>
      </c>
      <c r="Q17" s="172">
        <f>IF(ISNUMBER(+'Cta Rdos'!AG21/Balances!AG40),+'Cta Rdos'!AG21/Balances!AG40,0)</f>
        <v>0</v>
      </c>
      <c r="R17" s="172">
        <f>IF(ISNUMBER(+'Cta Rdos'!AI21/Balances!AI40),+'Cta Rdos'!AI21/Balances!AI40,0)</f>
        <v>0</v>
      </c>
      <c r="S17" s="172">
        <f>IF(ISNUMBER(+'Cta Rdos'!AK21/Balances!AK40),+'Cta Rdos'!AK21/Balances!AK40,0)</f>
        <v>0</v>
      </c>
      <c r="T17" s="172">
        <f>IF(ISNUMBER(+'Cta Rdos'!AM21/Balances!AM40),+'Cta Rdos'!AM21/Balances!AM40,0)</f>
        <v>0</v>
      </c>
      <c r="U17" s="173">
        <f>IF(ISNUMBER(+'Cta Rdos'!AO21/Balances!AO40),+'Cta Rdos'!AO21/Balances!AO40,0)</f>
        <v>0</v>
      </c>
    </row>
    <row r="18" spans="1:21" s="62" customFormat="1" ht="3.75" customHeight="1" x14ac:dyDescent="0.2">
      <c r="B18" s="76"/>
      <c r="C18" s="73"/>
      <c r="D18" s="73"/>
      <c r="E18" s="140"/>
      <c r="F18" s="154"/>
      <c r="G18" s="154"/>
      <c r="H18" s="154"/>
      <c r="I18" s="154"/>
      <c r="J18" s="154"/>
      <c r="K18" s="154"/>
      <c r="L18" s="154"/>
      <c r="M18" s="154"/>
      <c r="N18" s="154"/>
      <c r="O18" s="154"/>
      <c r="P18" s="154"/>
      <c r="Q18" s="154"/>
      <c r="R18" s="154"/>
      <c r="S18" s="154"/>
      <c r="T18" s="154"/>
      <c r="U18" s="79"/>
    </row>
    <row r="19" spans="1:21" s="109" customFormat="1" ht="15.75" x14ac:dyDescent="0.25">
      <c r="B19" s="134" t="s">
        <v>134</v>
      </c>
      <c r="C19" s="135"/>
      <c r="D19" s="135"/>
      <c r="E19" s="139"/>
      <c r="F19" s="153"/>
      <c r="G19" s="153"/>
      <c r="H19" s="153"/>
      <c r="I19" s="153"/>
      <c r="J19" s="153"/>
      <c r="K19" s="153"/>
      <c r="L19" s="153"/>
      <c r="M19" s="153"/>
      <c r="N19" s="153"/>
      <c r="O19" s="153"/>
      <c r="P19" s="153"/>
      <c r="Q19" s="153"/>
      <c r="R19" s="153"/>
      <c r="S19" s="153"/>
      <c r="T19" s="153"/>
      <c r="U19" s="136"/>
    </row>
    <row r="20" spans="1:21" s="62" customFormat="1" x14ac:dyDescent="0.2">
      <c r="A20" s="62" t="s">
        <v>221</v>
      </c>
      <c r="B20" s="132" t="s">
        <v>222</v>
      </c>
      <c r="E20" s="171">
        <f>IF(ISNUMBER(+(Balances!I62/(Balances!I98+Balances!I128))),+(Balances!I62/(Balances!I98+Balances!I128)),0)</f>
        <v>0</v>
      </c>
      <c r="F20" s="172">
        <f>IF(ISNUMBER(+(Balances!K62/(Balances!K98+Balances!K128))),+(Balances!K62/(Balances!K98+Balances!K128)),0)</f>
        <v>0</v>
      </c>
      <c r="G20" s="172">
        <f>IF(ISNUMBER(+(Balances!M62/(Balances!M98+Balances!M128))),+(Balances!M62/(Balances!M98+Balances!M128)),0)</f>
        <v>0</v>
      </c>
      <c r="H20" s="172">
        <f>IF(ISNUMBER(+(Balances!O62/(Balances!O98+Balances!O128))),+(Balances!O62/(Balances!O98+Balances!O128)),0)</f>
        <v>0</v>
      </c>
      <c r="I20" s="172">
        <f>IF(ISNUMBER(+(Balances!Q62/(Balances!Q98+Balances!Q128))),+(Balances!Q62/(Balances!Q98+Balances!Q128)),0)</f>
        <v>0</v>
      </c>
      <c r="J20" s="172">
        <f>IF(ISNUMBER(+(Balances!S62/(Balances!S98+Balances!S128))),+(Balances!S62/(Balances!S98+Balances!S128)),0)</f>
        <v>0</v>
      </c>
      <c r="K20" s="172">
        <f>IF(ISNUMBER(+(Balances!U62/(Balances!U98+Balances!U128))),+(Balances!U62/(Balances!U98+Balances!U128)),0)</f>
        <v>0</v>
      </c>
      <c r="L20" s="172">
        <f>IF(ISNUMBER(+(Balances!W62/(Balances!W98+Balances!W128))),+(Balances!W62/(Balances!W98+Balances!W128)),0)</f>
        <v>0</v>
      </c>
      <c r="M20" s="172">
        <f>IF(ISNUMBER(+(Balances!Y62/(Balances!Y98+Balances!Y128))),+(Balances!Y62/(Balances!Y98+Balances!Y128)),0)</f>
        <v>0</v>
      </c>
      <c r="N20" s="172">
        <f>IF(ISNUMBER(+(Balances!AA62/(Balances!AA98+Balances!AA128))),+(Balances!AA62/(Balances!AA98+Balances!AA128)),0)</f>
        <v>0</v>
      </c>
      <c r="O20" s="172">
        <f>IF(ISNUMBER(+(Balances!AC62/(Balances!AC98+Balances!AC128))),+(Balances!AC62/(Balances!AC98+Balances!AC128)),0)</f>
        <v>0</v>
      </c>
      <c r="P20" s="172">
        <f>IF(ISNUMBER(+(Balances!AE62/(Balances!AE98+Balances!AE128))),+(Balances!AE62/(Balances!AE98+Balances!AE128)),0)</f>
        <v>0</v>
      </c>
      <c r="Q20" s="172">
        <f>IF(ISNUMBER(+(Balances!AG62/(Balances!AG98+Balances!AG128))),+(Balances!AG62/(Balances!AG98+Balances!AG128)),0)</f>
        <v>0</v>
      </c>
      <c r="R20" s="172">
        <f>IF(ISNUMBER(+(Balances!AI62/(Balances!AI98+Balances!AI128))),+(Balances!AI62/(Balances!AI98+Balances!AI128)),0)</f>
        <v>0</v>
      </c>
      <c r="S20" s="172">
        <f>IF(ISNUMBER(+(Balances!AK62/(Balances!AK98+Balances!AK128))),+(Balances!AK62/(Balances!AK98+Balances!AK128)),0)</f>
        <v>0</v>
      </c>
      <c r="T20" s="172">
        <f>IF(ISNUMBER(+(Balances!AM62/(Balances!AM98+Balances!AM128))),+(Balances!AM62/(Balances!AM98+Balances!AM128)),0)</f>
        <v>0</v>
      </c>
      <c r="U20" s="173">
        <f>IF(ISNUMBER(+(Balances!AO62/(Balances!AO98+Balances!AO128))),+(Balances!AO62/(Balances!AO98+Balances!AO128)),0)</f>
        <v>0</v>
      </c>
    </row>
    <row r="21" spans="1:21" s="62" customFormat="1" x14ac:dyDescent="0.2">
      <c r="B21" s="132" t="s">
        <v>227</v>
      </c>
      <c r="E21" s="171">
        <f>IF(ISNUMBER((+Balances!I104+Balances!I114+Balances!I118+Balances!I134-Balances!I146-Balances!I154-Balances!I56)/'Cta Rdos'!I45),(+Balances!I104+Balances!I114+Balances!I118+Balances!I134-Balances!I146-Balances!I154-Balances!I56)/'Cta Rdos'!I45,0)</f>
        <v>0</v>
      </c>
      <c r="F21" s="172">
        <f>IF(ISNUMBER((+Balances!K104+Balances!K114+Balances!K118+Balances!K134-Balances!K146-Balances!K154-Balances!K56)/'Cta Rdos'!K45),(+Balances!K104+Balances!K114+Balances!K118+Balances!K134-Balances!K146-Balances!K154-Balances!K56)/'Cta Rdos'!K45,0)</f>
        <v>0</v>
      </c>
      <c r="G21" s="172">
        <f>IF(ISNUMBER((+Balances!M104+Balances!M114+Balances!M118+Balances!M134-Balances!M146-Balances!M154-Balances!M56)/'Cta Rdos'!M45),(+Balances!M104+Balances!M114+Balances!M118+Balances!M134-Balances!M146-Balances!M154-Balances!M56)/'Cta Rdos'!M45,0)</f>
        <v>0</v>
      </c>
      <c r="H21" s="172">
        <f>IF(ISNUMBER((+Balances!O104+Balances!O114+Balances!O118+Balances!O134-Balances!O146-Balances!O154-Balances!O56)/'Cta Rdos'!O45),(+Balances!O104+Balances!O114+Balances!O118+Balances!O134-Balances!O146-Balances!O154-Balances!O56)/'Cta Rdos'!O45,0)</f>
        <v>0</v>
      </c>
      <c r="I21" s="172">
        <f>IF(ISNUMBER((+Balances!Q104+Balances!Q114+Balances!Q118+Balances!Q134-Balances!Q146-Balances!Q154-Balances!Q56)/'Cta Rdos'!Q45),(+Balances!Q104+Balances!Q114+Balances!Q118+Balances!Q134-Balances!Q146-Balances!Q154-Balances!Q56)/'Cta Rdos'!Q45,0)</f>
        <v>0</v>
      </c>
      <c r="J21" s="172">
        <f>IF(ISNUMBER((+Balances!S104+Balances!S114+Balances!S118+Balances!S134-Balances!S146-Balances!S154-Balances!S56)/'Cta Rdos'!S45),(+Balances!S104+Balances!S114+Balances!S118+Balances!S134-Balances!S146-Balances!S154-Balances!S56)/'Cta Rdos'!S45,0)</f>
        <v>0</v>
      </c>
      <c r="K21" s="172">
        <f>IF(ISNUMBER((+Balances!U104+Balances!U114+Balances!U118+Balances!U134-Balances!U146-Balances!U154-Balances!U56)/'Cta Rdos'!U45),(+Balances!U104+Balances!U114+Balances!U118+Balances!U134-Balances!U146-Balances!U154-Balances!U56)/'Cta Rdos'!U45,0)</f>
        <v>0</v>
      </c>
      <c r="L21" s="172">
        <f>IF(ISNUMBER((+Balances!W104+Balances!W114+Balances!W118+Balances!W134-Balances!W146-Balances!W154-Balances!W56)/'Cta Rdos'!W45),(+Balances!W104+Balances!W114+Balances!W118+Balances!W134-Balances!W146-Balances!W154-Balances!W56)/'Cta Rdos'!W45,0)</f>
        <v>0</v>
      </c>
      <c r="M21" s="172">
        <f>IF(ISNUMBER((+Balances!Y104+Balances!Y114+Balances!Y118+Balances!Y134-Balances!Y146-Balances!Y154-Balances!Y56)/'Cta Rdos'!Y45),(+Balances!Y104+Balances!Y114+Balances!Y118+Balances!Y134-Balances!Y146-Balances!Y154-Balances!Y56)/'Cta Rdos'!Y45,0)</f>
        <v>0</v>
      </c>
      <c r="N21" s="172">
        <f>IF(ISNUMBER((+Balances!AA104+Balances!AA114+Balances!AA118+Balances!AA134-Balances!AA146-Balances!AA154-Balances!AA56)/'Cta Rdos'!AA45),(+Balances!AA104+Balances!AA114+Balances!AA118+Balances!AA134-Balances!AA146-Balances!AA154-Balances!AA56)/'Cta Rdos'!AA45,0)</f>
        <v>0</v>
      </c>
      <c r="O21" s="172">
        <f>IF(ISNUMBER((+Balances!AC104+Balances!AC114+Balances!AC118+Balances!AC134-Balances!AC146-Balances!AC154-Balances!AC56)/'Cta Rdos'!AC45),(+Balances!AC104+Balances!AC114+Balances!AC118+Balances!AC134-Balances!AC146-Balances!AC154-Balances!AC56)/'Cta Rdos'!AC45,0)</f>
        <v>0</v>
      </c>
      <c r="P21" s="172">
        <f>IF(ISNUMBER((+Balances!AE104+Balances!AE114+Balances!AE118+Balances!AE134-Balances!AE146-Balances!AE154-Balances!AE56)/'Cta Rdos'!AE45),(+Balances!AE104+Balances!AE114+Balances!AE118+Balances!AE134-Balances!AE146-Balances!AE154-Balances!AE56)/'Cta Rdos'!AE45,0)</f>
        <v>0</v>
      </c>
      <c r="Q21" s="172">
        <f>IF(ISNUMBER((+Balances!AG104+Balances!AG114+Balances!AG118+Balances!AG134-Balances!AG146-Balances!AG154-Balances!AG56)/'Cta Rdos'!AG45),(+Balances!AG104+Balances!AG114+Balances!AG118+Balances!AG134-Balances!AG146-Balances!AG154-Balances!AG56)/'Cta Rdos'!AG45,0)</f>
        <v>0</v>
      </c>
      <c r="R21" s="172">
        <f>IF(ISNUMBER((+Balances!AI104+Balances!AI114+Balances!AI118+Balances!AI134-Balances!AI146-Balances!AI154-Balances!AI56)/'Cta Rdos'!AI45),(+Balances!AI104+Balances!AI114+Balances!AI118+Balances!AI134-Balances!AI146-Balances!AI154-Balances!AI56)/'Cta Rdos'!AI45,0)</f>
        <v>0</v>
      </c>
      <c r="S21" s="172">
        <f>IF(ISNUMBER((+Balances!AK104+Balances!AK114+Balances!AK118+Balances!AK134-Balances!AK146-Balances!AK154-Balances!AK56)/'Cta Rdos'!AK45),(+Balances!AK104+Balances!AK114+Balances!AK118+Balances!AK134-Balances!AK146-Balances!AK154-Balances!AK56)/'Cta Rdos'!AK45,0)</f>
        <v>0</v>
      </c>
      <c r="T21" s="172">
        <f>IF(ISNUMBER((+Balances!AM104+Balances!AM114+Balances!AM118+Balances!AM134-Balances!AM146-Balances!AM154-Balances!AM56)/'Cta Rdos'!AM45),(+Balances!AM104+Balances!AM114+Balances!AM118+Balances!AM134-Balances!AM146-Balances!AM154-Balances!AM56)/'Cta Rdos'!AM45,0)</f>
        <v>0</v>
      </c>
      <c r="U21" s="173">
        <f>IF(ISNUMBER((+Balances!AO104+Balances!AO114+Balances!AO118+Balances!AO134-Balances!AO146-Balances!AO154-Balances!AO56)/'Cta Rdos'!AO45),(+Balances!AO104+Balances!AO114+Balances!AO118+Balances!AO134-Balances!AO146-Balances!AO154-Balances!AO56)/'Cta Rdos'!AO45,0)</f>
        <v>0</v>
      </c>
    </row>
    <row r="22" spans="1:21" s="62" customFormat="1" x14ac:dyDescent="0.2">
      <c r="B22" s="132" t="s">
        <v>160</v>
      </c>
      <c r="E22" s="171">
        <f>IF(ISNUMBER(+'Cta Rdos'!I53/'Cta Rdos'!I57),+'Cta Rdos'!I53/'Cta Rdos'!I57,0)</f>
        <v>0</v>
      </c>
      <c r="F22" s="172">
        <f>IF(ISNUMBER(+'Cta Rdos'!K53/'Cta Rdos'!K57),+'Cta Rdos'!K53/'Cta Rdos'!K57,0)</f>
        <v>0</v>
      </c>
      <c r="G22" s="172">
        <f>IF(ISNUMBER(+'Cta Rdos'!M53/'Cta Rdos'!M57),+'Cta Rdos'!M53/'Cta Rdos'!M57,0)</f>
        <v>0</v>
      </c>
      <c r="H22" s="172">
        <f>IF(ISNUMBER(+'Cta Rdos'!O53/'Cta Rdos'!O57),+'Cta Rdos'!O53/'Cta Rdos'!O57,0)</f>
        <v>0</v>
      </c>
      <c r="I22" s="172">
        <f>IF(ISNUMBER(+'Cta Rdos'!Q53/'Cta Rdos'!Q57),+'Cta Rdos'!Q53/'Cta Rdos'!Q57,0)</f>
        <v>0</v>
      </c>
      <c r="J22" s="172">
        <f>IF(ISNUMBER(+'Cta Rdos'!S53/'Cta Rdos'!S57),+'Cta Rdos'!S53/'Cta Rdos'!S57,0)</f>
        <v>0</v>
      </c>
      <c r="K22" s="172">
        <f>IF(ISNUMBER(+'Cta Rdos'!U53/'Cta Rdos'!U57),+'Cta Rdos'!U53/'Cta Rdos'!U57,0)</f>
        <v>0</v>
      </c>
      <c r="L22" s="172">
        <f>IF(ISNUMBER(+'Cta Rdos'!W53/'Cta Rdos'!W57),+'Cta Rdos'!W53/'Cta Rdos'!W57,0)</f>
        <v>0</v>
      </c>
      <c r="M22" s="172">
        <f>IF(ISNUMBER(+'Cta Rdos'!Y53/'Cta Rdos'!Y57),+'Cta Rdos'!Y53/'Cta Rdos'!Y57,0)</f>
        <v>0</v>
      </c>
      <c r="N22" s="172">
        <f>IF(ISNUMBER(+'Cta Rdos'!AA53/'Cta Rdos'!AA57),+'Cta Rdos'!AA53/'Cta Rdos'!AA57,0)</f>
        <v>0</v>
      </c>
      <c r="O22" s="172">
        <f>IF(ISNUMBER(+'Cta Rdos'!AC53/'Cta Rdos'!AC57),+'Cta Rdos'!AC53/'Cta Rdos'!AC57,0)</f>
        <v>0</v>
      </c>
      <c r="P22" s="172">
        <f>IF(ISNUMBER(+'Cta Rdos'!AE53/'Cta Rdos'!AE57),+'Cta Rdos'!AE53/'Cta Rdos'!AE57,0)</f>
        <v>0</v>
      </c>
      <c r="Q22" s="172">
        <f>IF(ISNUMBER(+'Cta Rdos'!AG53/'Cta Rdos'!AG57),+'Cta Rdos'!AG53/'Cta Rdos'!AG57,0)</f>
        <v>0</v>
      </c>
      <c r="R22" s="172">
        <f>IF(ISNUMBER(+'Cta Rdos'!AI53/'Cta Rdos'!AI57),+'Cta Rdos'!AI53/'Cta Rdos'!AI57,0)</f>
        <v>0</v>
      </c>
      <c r="S22" s="172">
        <f>IF(ISNUMBER(+'Cta Rdos'!AK53/'Cta Rdos'!AK57),+'Cta Rdos'!AK53/'Cta Rdos'!AK57,0)</f>
        <v>0</v>
      </c>
      <c r="T22" s="172">
        <f>IF(ISNUMBER(+'Cta Rdos'!AM53/'Cta Rdos'!AM57),+'Cta Rdos'!AM53/'Cta Rdos'!AM57,0)</f>
        <v>0</v>
      </c>
      <c r="U22" s="173">
        <f>IF(ISNUMBER(+'Cta Rdos'!AO53/'Cta Rdos'!AO57),+'Cta Rdos'!AO53/'Cta Rdos'!AO57,0)</f>
        <v>0</v>
      </c>
    </row>
    <row r="23" spans="1:21" s="62" customFormat="1" x14ac:dyDescent="0.2">
      <c r="B23" s="116" t="s">
        <v>161</v>
      </c>
      <c r="C23" s="73"/>
      <c r="D23" s="73"/>
      <c r="E23" s="234">
        <f>IF(ISNUMBER((+Balances!I70-Balances!I20)/Balances!I166),(+Balances!I70-Balances!I20)/Balances!I166,0)</f>
        <v>0</v>
      </c>
      <c r="F23" s="235">
        <f>IF(ISNUMBER((+Balances!K70-Balances!K20)/Balances!K166),(+Balances!K70-Balances!K20)/Balances!K166,0)</f>
        <v>0</v>
      </c>
      <c r="G23" s="235">
        <f>IF(ISNUMBER((+Balances!M70-Balances!M20)/Balances!M166),(+Balances!M70-Balances!M20)/Balances!M166,0)</f>
        <v>0</v>
      </c>
      <c r="H23" s="235">
        <f>IF(ISNUMBER((+Balances!O70-Balances!O20)/Balances!O166),(+Balances!O70-Balances!O20)/Balances!O166,0)</f>
        <v>0</v>
      </c>
      <c r="I23" s="235">
        <f>IF(ISNUMBER((+Balances!Q70-Balances!Q20)/Balances!Q166),(+Balances!Q70-Balances!Q20)/Balances!Q166,0)</f>
        <v>0</v>
      </c>
      <c r="J23" s="235">
        <f>IF(ISNUMBER((+Balances!S70-Balances!S20)/Balances!S166),(+Balances!S70-Balances!S20)/Balances!S166,0)</f>
        <v>0</v>
      </c>
      <c r="K23" s="235">
        <f>IF(ISNUMBER((+Balances!U70-Balances!U20)/Balances!U166),(+Balances!U70-Balances!U20)/Balances!U166,0)</f>
        <v>0</v>
      </c>
      <c r="L23" s="235">
        <f>IF(ISNUMBER((+Balances!W70-Balances!W20)/Balances!W166),(+Balances!W70-Balances!W20)/Balances!W166,0)</f>
        <v>0</v>
      </c>
      <c r="M23" s="235">
        <f>IF(ISNUMBER((+Balances!Y70-Balances!Y20)/Balances!Y166),(+Balances!Y70-Balances!Y20)/Balances!Y166,0)</f>
        <v>0</v>
      </c>
      <c r="N23" s="235">
        <f>IF(ISNUMBER((+Balances!AA70-Balances!AA20)/Balances!AA166),(+Balances!AA70-Balances!AA20)/Balances!AA166,0)</f>
        <v>0</v>
      </c>
      <c r="O23" s="235">
        <f>IF(ISNUMBER((+Balances!AC70-Balances!AC20)/Balances!AC166),(+Balances!AC70-Balances!AC20)/Balances!AC166,0)</f>
        <v>0</v>
      </c>
      <c r="P23" s="235">
        <f>IF(ISNUMBER((+Balances!AE70-Balances!AE20)/Balances!AE166),(+Balances!AE70-Balances!AE20)/Balances!AE166,0)</f>
        <v>0</v>
      </c>
      <c r="Q23" s="235">
        <f>IF(ISNUMBER((+Balances!AG70-Balances!AG20)/Balances!AG166),(+Balances!AG70-Balances!AG20)/Balances!AG166,0)</f>
        <v>0</v>
      </c>
      <c r="R23" s="235">
        <f>IF(ISNUMBER((+Balances!AI70-Balances!AI20)/Balances!AI166),(+Balances!AI70-Balances!AI20)/Balances!AI166,0)</f>
        <v>0</v>
      </c>
      <c r="S23" s="235">
        <f>IF(ISNUMBER((+Balances!AK70-Balances!AK20)/Balances!AK166),(+Balances!AK70-Balances!AK20)/Balances!AK166,0)</f>
        <v>0</v>
      </c>
      <c r="T23" s="235">
        <f>IF(ISNUMBER((+Balances!AM70-Balances!AM20)/Balances!AM166),(+Balances!AM70-Balances!AM20)/Balances!AM166,0)</f>
        <v>0</v>
      </c>
      <c r="U23" s="236">
        <f>IF(ISNUMBER((+Balances!AO70-Balances!AO20)/Balances!AO166),(+Balances!AO70-Balances!AO20)/Balances!AO166,0)</f>
        <v>0</v>
      </c>
    </row>
    <row r="24" spans="1:21" s="62" customFormat="1" x14ac:dyDescent="0.2">
      <c r="B24" s="116" t="s">
        <v>169</v>
      </c>
      <c r="C24" s="73"/>
      <c r="D24" s="73"/>
      <c r="E24" s="234">
        <f>IF(ISNUMBER(+Balances!I128/(Balances!I128+Balances!I98)),+Balances!I128/(Balances!I128+Balances!I98),0)</f>
        <v>0</v>
      </c>
      <c r="F24" s="235">
        <f>IF(ISNUMBER(+Balances!K128/(Balances!K128+Balances!K98)),+Balances!K128/(Balances!K128+Balances!K98),0)</f>
        <v>0</v>
      </c>
      <c r="G24" s="235">
        <f>IF(ISNUMBER(+Balances!M128/(Balances!M128+Balances!M98)),+Balances!M128/(Balances!M128+Balances!M98),0)</f>
        <v>0</v>
      </c>
      <c r="H24" s="235">
        <f>IF(ISNUMBER(+Balances!O128/(Balances!O128+Balances!O98)),+Balances!O128/(Balances!O128+Balances!O98),0)</f>
        <v>0</v>
      </c>
      <c r="I24" s="235">
        <f>IF(ISNUMBER(+Balances!Q128/(Balances!Q128+Balances!Q98)),+Balances!Q128/(Balances!Q128+Balances!Q98),0)</f>
        <v>0</v>
      </c>
      <c r="J24" s="235">
        <f>IF(ISNUMBER(+Balances!S128/(Balances!S128+Balances!S98)),+Balances!S128/(Balances!S128+Balances!S98),0)</f>
        <v>0</v>
      </c>
      <c r="K24" s="235">
        <f>IF(ISNUMBER(+Balances!U128/(Balances!U128+Balances!U98)),+Balances!U128/(Balances!U128+Balances!U98),0)</f>
        <v>0</v>
      </c>
      <c r="L24" s="235">
        <f>IF(ISNUMBER(+Balances!W128/(Balances!W128+Balances!W98)),+Balances!W128/(Balances!W128+Balances!W98),0)</f>
        <v>0</v>
      </c>
      <c r="M24" s="235">
        <f>IF(ISNUMBER(+Balances!Y128/(Balances!Y128+Balances!Y98)),+Balances!Y128/(Balances!Y128+Balances!Y98),0)</f>
        <v>0</v>
      </c>
      <c r="N24" s="235">
        <f>IF(ISNUMBER(+Balances!AA128/(Balances!AA128+Balances!AA98)),+Balances!AA128/(Balances!AA128+Balances!AA98),0)</f>
        <v>0</v>
      </c>
      <c r="O24" s="235">
        <f>IF(ISNUMBER(+Balances!AC128/(Balances!AC128+Balances!AC98)),+Balances!AC128/(Balances!AC128+Balances!AC98),0)</f>
        <v>0</v>
      </c>
      <c r="P24" s="235">
        <f>IF(ISNUMBER(+Balances!AE128/(Balances!AE128+Balances!AE98)),+Balances!AE128/(Balances!AE128+Balances!AE98),0)</f>
        <v>0</v>
      </c>
      <c r="Q24" s="235">
        <f>IF(ISNUMBER(+Balances!AG128/(Balances!AG128+Balances!AG98)),+Balances!AG128/(Balances!AG128+Balances!AG98),0)</f>
        <v>0</v>
      </c>
      <c r="R24" s="235">
        <f>IF(ISNUMBER(+Balances!AI128/(Balances!AI128+Balances!AI98)),+Balances!AI128/(Balances!AI128+Balances!AI98),0)</f>
        <v>0</v>
      </c>
      <c r="S24" s="235">
        <f>IF(ISNUMBER(+Balances!AK128/(Balances!AK128+Balances!AK98)),+Balances!AK128/(Balances!AK128+Balances!AK98),0)</f>
        <v>0</v>
      </c>
      <c r="T24" s="235">
        <f>IF(ISNUMBER(+Balances!AM128/(Balances!AM128+Balances!AM98)),+Balances!AM128/(Balances!AM128+Balances!AM98),0)</f>
        <v>0</v>
      </c>
      <c r="U24" s="236">
        <f>IF(ISNUMBER(+Balances!AO128/(Balances!AO128+Balances!AO98)),+Balances!AO128/(Balances!AO128+Balances!AO98),0)</f>
        <v>0</v>
      </c>
    </row>
    <row r="25" spans="1:21" s="62" customFormat="1" ht="3.75" customHeight="1" x14ac:dyDescent="0.2">
      <c r="B25" s="76"/>
      <c r="C25" s="73"/>
      <c r="D25" s="73"/>
      <c r="E25" s="140"/>
      <c r="F25" s="154"/>
      <c r="G25" s="154"/>
      <c r="H25" s="154"/>
      <c r="I25" s="154"/>
      <c r="J25" s="154"/>
      <c r="K25" s="154"/>
      <c r="L25" s="154"/>
      <c r="M25" s="154"/>
      <c r="N25" s="154"/>
      <c r="O25" s="154"/>
      <c r="P25" s="154"/>
      <c r="Q25" s="154"/>
      <c r="R25" s="154"/>
      <c r="S25" s="154"/>
      <c r="T25" s="154"/>
      <c r="U25" s="79"/>
    </row>
    <row r="26" spans="1:21" s="109" customFormat="1" ht="15.75" x14ac:dyDescent="0.25">
      <c r="B26" s="134" t="s">
        <v>132</v>
      </c>
      <c r="C26" s="135"/>
      <c r="D26" s="135"/>
      <c r="E26" s="141"/>
      <c r="F26" s="155"/>
      <c r="G26" s="155"/>
      <c r="H26" s="155"/>
      <c r="I26" s="155"/>
      <c r="J26" s="155"/>
      <c r="K26" s="155"/>
      <c r="L26" s="155"/>
      <c r="M26" s="155"/>
      <c r="N26" s="155"/>
      <c r="O26" s="155"/>
      <c r="P26" s="155"/>
      <c r="Q26" s="155"/>
      <c r="R26" s="155"/>
      <c r="S26" s="155"/>
      <c r="T26" s="155"/>
      <c r="U26" s="137"/>
    </row>
    <row r="27" spans="1:21" s="62" customFormat="1" x14ac:dyDescent="0.2">
      <c r="B27" s="132" t="s">
        <v>163</v>
      </c>
      <c r="E27" s="171">
        <f>IF(ISNUMBER(+'Cta Rdos'!I45/'Ratios - Gráficos'!E38),+'Cta Rdos'!I45/'Ratios - Gráficos'!E38,0)</f>
        <v>0</v>
      </c>
      <c r="F27" s="172">
        <f>IF(ISNUMBER(+'Cta Rdos'!K45/'Ratios - Gráficos'!F38),+'Cta Rdos'!K45/'Ratios - Gráficos'!F38,0)</f>
        <v>0</v>
      </c>
      <c r="G27" s="172">
        <f>IF(ISNUMBER(+'Cta Rdos'!M45/'Ratios - Gráficos'!G38),+'Cta Rdos'!M45/'Ratios - Gráficos'!G38,0)</f>
        <v>0</v>
      </c>
      <c r="H27" s="172">
        <f>IF(ISNUMBER(+'Cta Rdos'!O45/'Ratios - Gráficos'!H38),+'Cta Rdos'!O45/'Ratios - Gráficos'!H38,0)</f>
        <v>0</v>
      </c>
      <c r="I27" s="172">
        <f>IF(ISNUMBER(+'Cta Rdos'!Q45/'Ratios - Gráficos'!I38),+'Cta Rdos'!Q45/'Ratios - Gráficos'!I38,0)</f>
        <v>0</v>
      </c>
      <c r="J27" s="172">
        <f>IF(ISNUMBER(+'Cta Rdos'!S45/'Ratios - Gráficos'!J38),+'Cta Rdos'!S45/'Ratios - Gráficos'!J38,0)</f>
        <v>0</v>
      </c>
      <c r="K27" s="172">
        <f>IF(ISNUMBER(+'Cta Rdos'!U45/'Ratios - Gráficos'!K38),+'Cta Rdos'!U45/'Ratios - Gráficos'!K38,0)</f>
        <v>0</v>
      </c>
      <c r="L27" s="172">
        <f>IF(ISNUMBER(+'Cta Rdos'!W45/'Ratios - Gráficos'!L38),+'Cta Rdos'!W45/'Ratios - Gráficos'!L38,0)</f>
        <v>0</v>
      </c>
      <c r="M27" s="172">
        <f>IF(ISNUMBER(+'Cta Rdos'!Y45/'Ratios - Gráficos'!M38),+'Cta Rdos'!Y45/'Ratios - Gráficos'!M38,0)</f>
        <v>0</v>
      </c>
      <c r="N27" s="172">
        <f>IF(ISNUMBER(+'Cta Rdos'!AA45/'Ratios - Gráficos'!N38),+'Cta Rdos'!AA45/'Ratios - Gráficos'!N38,0)</f>
        <v>0</v>
      </c>
      <c r="O27" s="172">
        <f>IF(ISNUMBER(+'Cta Rdos'!AC45/'Ratios - Gráficos'!O38),+'Cta Rdos'!AC45/'Ratios - Gráficos'!O38,0)</f>
        <v>0</v>
      </c>
      <c r="P27" s="172">
        <f>IF(ISNUMBER(+'Cta Rdos'!AE45/'Ratios - Gráficos'!P38),+'Cta Rdos'!AE45/'Ratios - Gráficos'!P38,0)</f>
        <v>0</v>
      </c>
      <c r="Q27" s="172">
        <f>IF(ISNUMBER(+'Cta Rdos'!AG45/'Ratios - Gráficos'!Q38),+'Cta Rdos'!AG45/'Ratios - Gráficos'!Q38,0)</f>
        <v>0</v>
      </c>
      <c r="R27" s="172">
        <f>IF(ISNUMBER(+'Cta Rdos'!AI45/'Ratios - Gráficos'!R38),+'Cta Rdos'!AI45/'Ratios - Gráficos'!R38,0)</f>
        <v>0</v>
      </c>
      <c r="S27" s="172">
        <f>IF(ISNUMBER(+'Cta Rdos'!AK45/'Ratios - Gráficos'!S38),+'Cta Rdos'!AK45/'Ratios - Gráficos'!S38,0)</f>
        <v>0</v>
      </c>
      <c r="T27" s="172">
        <f>IF(ISNUMBER(+'Cta Rdos'!AM45/'Ratios - Gráficos'!T38),+'Cta Rdos'!AM45/'Ratios - Gráficos'!T38,0)</f>
        <v>0</v>
      </c>
      <c r="U27" s="173">
        <f>IF(ISNUMBER(+'Cta Rdos'!AO45/'Ratios - Gráficos'!U38),+'Cta Rdos'!AO45/'Ratios - Gráficos'!U38,0)</f>
        <v>0</v>
      </c>
    </row>
    <row r="28" spans="1:21" s="62" customFormat="1" x14ac:dyDescent="0.2">
      <c r="B28" s="116" t="s">
        <v>164</v>
      </c>
      <c r="C28" s="73"/>
      <c r="D28" s="73"/>
      <c r="E28" s="234">
        <f>IF(ISNUMBER(+'Cta Rdos'!I85/Balances!I70),+'Cta Rdos'!I85/Balances!I70,0)</f>
        <v>0</v>
      </c>
      <c r="F28" s="235">
        <f>IF(ISNUMBER(+'Cta Rdos'!K85/Balances!K70),+'Cta Rdos'!K85/Balances!K70,0)</f>
        <v>0</v>
      </c>
      <c r="G28" s="235">
        <f>IF(ISNUMBER(+'Cta Rdos'!M85/Balances!M70),+'Cta Rdos'!M85/Balances!M70,0)</f>
        <v>0</v>
      </c>
      <c r="H28" s="235">
        <f>IF(ISNUMBER(+'Cta Rdos'!O85/Balances!O70),+'Cta Rdos'!O85/Balances!O70,0)</f>
        <v>0</v>
      </c>
      <c r="I28" s="235">
        <f>IF(ISNUMBER(+'Cta Rdos'!Q85/Balances!Q70),+'Cta Rdos'!Q85/Balances!Q70,0)</f>
        <v>0</v>
      </c>
      <c r="J28" s="235">
        <f>IF(ISNUMBER(+'Cta Rdos'!S85/Balances!S70),+'Cta Rdos'!S85/Balances!S70,0)</f>
        <v>0</v>
      </c>
      <c r="K28" s="235">
        <f>IF(ISNUMBER(+'Cta Rdos'!U85/Balances!U70),+'Cta Rdos'!U85/Balances!U70,0)</f>
        <v>0</v>
      </c>
      <c r="L28" s="235">
        <f>IF(ISNUMBER(+'Cta Rdos'!W85/Balances!W70),+'Cta Rdos'!W85/Balances!W70,0)</f>
        <v>0</v>
      </c>
      <c r="M28" s="235">
        <f>IF(ISNUMBER(+'Cta Rdos'!Y85/Balances!Y70),+'Cta Rdos'!Y85/Balances!Y70,0)</f>
        <v>0</v>
      </c>
      <c r="N28" s="235">
        <f>IF(ISNUMBER(+'Cta Rdos'!AA85/Balances!AA70),+'Cta Rdos'!AA85/Balances!AA70,0)</f>
        <v>0</v>
      </c>
      <c r="O28" s="235">
        <f>IF(ISNUMBER(+'Cta Rdos'!AC85/Balances!AC70),+'Cta Rdos'!AC85/Balances!AC70,0)</f>
        <v>0</v>
      </c>
      <c r="P28" s="235">
        <f>IF(ISNUMBER(+'Cta Rdos'!AE85/Balances!AE70),+'Cta Rdos'!AE85/Balances!AE70,0)</f>
        <v>0</v>
      </c>
      <c r="Q28" s="235">
        <f>IF(ISNUMBER(+'Cta Rdos'!AG85/Balances!AG70),+'Cta Rdos'!AG85/Balances!AG70,0)</f>
        <v>0</v>
      </c>
      <c r="R28" s="235">
        <f>IF(ISNUMBER(+'Cta Rdos'!AI85/Balances!AI70),+'Cta Rdos'!AI85/Balances!AI70,0)</f>
        <v>0</v>
      </c>
      <c r="S28" s="235">
        <f>IF(ISNUMBER(+'Cta Rdos'!AK85/Balances!AK70),+'Cta Rdos'!AK85/Balances!AK70,0)</f>
        <v>0</v>
      </c>
      <c r="T28" s="235">
        <f>IF(ISNUMBER(+'Cta Rdos'!AM85/Balances!AM70),+'Cta Rdos'!AM85/Balances!AM70,0)</f>
        <v>0</v>
      </c>
      <c r="U28" s="236">
        <f>IF(ISNUMBER(+'Cta Rdos'!AO85/Balances!AO70),+'Cta Rdos'!AO85/Balances!AO70,0)</f>
        <v>0</v>
      </c>
    </row>
    <row r="29" spans="1:21" s="62" customFormat="1" x14ac:dyDescent="0.2">
      <c r="B29" s="116" t="s">
        <v>165</v>
      </c>
      <c r="C29" s="73"/>
      <c r="D29" s="73"/>
      <c r="E29" s="234">
        <f>IF(ISNUMBER(+'Cta Rdos'!I45/'Cta Rdos'!I12),+'Cta Rdos'!I45/'Cta Rdos'!I12,0)</f>
        <v>0</v>
      </c>
      <c r="F29" s="235">
        <f>IF(ISNUMBER(+'Cta Rdos'!K45/'Cta Rdos'!K12),+'Cta Rdos'!K45/'Cta Rdos'!K12,0)</f>
        <v>0</v>
      </c>
      <c r="G29" s="235">
        <f>IF(ISNUMBER(+'Cta Rdos'!M45/'Cta Rdos'!M12),+'Cta Rdos'!M45/'Cta Rdos'!M12,0)</f>
        <v>0</v>
      </c>
      <c r="H29" s="235">
        <f>IF(ISNUMBER(+'Cta Rdos'!O45/'Cta Rdos'!O12),+'Cta Rdos'!O45/'Cta Rdos'!O12,0)</f>
        <v>0</v>
      </c>
      <c r="I29" s="235">
        <f>IF(ISNUMBER(+'Cta Rdos'!Q45/'Cta Rdos'!Q12),+'Cta Rdos'!Q45/'Cta Rdos'!Q12,0)</f>
        <v>0</v>
      </c>
      <c r="J29" s="235">
        <f>IF(ISNUMBER(+'Cta Rdos'!S45/'Cta Rdos'!S12),+'Cta Rdos'!S45/'Cta Rdos'!S12,0)</f>
        <v>0</v>
      </c>
      <c r="K29" s="235">
        <f>IF(ISNUMBER(+'Cta Rdos'!U45/'Cta Rdos'!U12),+'Cta Rdos'!U45/'Cta Rdos'!U12,0)</f>
        <v>0</v>
      </c>
      <c r="L29" s="235">
        <f>IF(ISNUMBER(+'Cta Rdos'!W45/'Cta Rdos'!W12),+'Cta Rdos'!W45/'Cta Rdos'!W12,0)</f>
        <v>0</v>
      </c>
      <c r="M29" s="235">
        <f>IF(ISNUMBER(+'Cta Rdos'!Y45/'Cta Rdos'!Y12),+'Cta Rdos'!Y45/'Cta Rdos'!Y12,0)</f>
        <v>0</v>
      </c>
      <c r="N29" s="235">
        <f>IF(ISNUMBER(+'Cta Rdos'!AA45/'Cta Rdos'!AA12),+'Cta Rdos'!AA45/'Cta Rdos'!AA12,0)</f>
        <v>0</v>
      </c>
      <c r="O29" s="235">
        <f>IF(ISNUMBER(+'Cta Rdos'!AC45/'Cta Rdos'!AC12),+'Cta Rdos'!AC45/'Cta Rdos'!AC12,0)</f>
        <v>0</v>
      </c>
      <c r="P29" s="235">
        <f>IF(ISNUMBER(+'Cta Rdos'!AE45/'Cta Rdos'!AE12),+'Cta Rdos'!AE45/'Cta Rdos'!AE12,0)</f>
        <v>0</v>
      </c>
      <c r="Q29" s="235">
        <f>IF(ISNUMBER(+'Cta Rdos'!AG45/'Cta Rdos'!AG12),+'Cta Rdos'!AG45/'Cta Rdos'!AG12,0)</f>
        <v>0</v>
      </c>
      <c r="R29" s="235">
        <f>IF(ISNUMBER(+'Cta Rdos'!AI45/'Cta Rdos'!AI12),+'Cta Rdos'!AI45/'Cta Rdos'!AI12,0)</f>
        <v>0</v>
      </c>
      <c r="S29" s="235">
        <f>IF(ISNUMBER(+'Cta Rdos'!AK45/'Cta Rdos'!AK12),+'Cta Rdos'!AK45/'Cta Rdos'!AK12,0)</f>
        <v>0</v>
      </c>
      <c r="T29" s="235">
        <f>IF(ISNUMBER(+'Cta Rdos'!AM45/'Cta Rdos'!AM12),+'Cta Rdos'!AM45/'Cta Rdos'!AM12,0)</f>
        <v>0</v>
      </c>
      <c r="U29" s="236">
        <f>IF(ISNUMBER(+'Cta Rdos'!AO45/'Cta Rdos'!AO12),+'Cta Rdos'!AO45/'Cta Rdos'!AO12,0)</f>
        <v>0</v>
      </c>
    </row>
    <row r="30" spans="1:21" s="62" customFormat="1" x14ac:dyDescent="0.2">
      <c r="B30" s="116" t="s">
        <v>166</v>
      </c>
      <c r="C30" s="73"/>
      <c r="D30" s="73"/>
      <c r="E30" s="234">
        <f>IF(ISNUMBER(+'Cta Rdos'!I53/'Cta Rdos'!I12),+'Cta Rdos'!I53/'Cta Rdos'!I12,0)</f>
        <v>0</v>
      </c>
      <c r="F30" s="235">
        <f>IF(ISNUMBER(+'Cta Rdos'!K53/'Cta Rdos'!K12),+'Cta Rdos'!K53/'Cta Rdos'!K12,0)</f>
        <v>0</v>
      </c>
      <c r="G30" s="235">
        <f>IF(ISNUMBER(+'Cta Rdos'!M53/'Cta Rdos'!M12),+'Cta Rdos'!M53/'Cta Rdos'!M12,0)</f>
        <v>0</v>
      </c>
      <c r="H30" s="235">
        <f>IF(ISNUMBER(+'Cta Rdos'!O53/'Cta Rdos'!O12),+'Cta Rdos'!O53/'Cta Rdos'!O12,0)</f>
        <v>0</v>
      </c>
      <c r="I30" s="235">
        <f>IF(ISNUMBER(+'Cta Rdos'!Q53/'Cta Rdos'!Q12),+'Cta Rdos'!Q53/'Cta Rdos'!Q12,0)</f>
        <v>0</v>
      </c>
      <c r="J30" s="235">
        <f>IF(ISNUMBER(+'Cta Rdos'!S53/'Cta Rdos'!S12),+'Cta Rdos'!S53/'Cta Rdos'!S12,0)</f>
        <v>0</v>
      </c>
      <c r="K30" s="235">
        <f>IF(ISNUMBER(+'Cta Rdos'!U53/'Cta Rdos'!U12),+'Cta Rdos'!U53/'Cta Rdos'!U12,0)</f>
        <v>0</v>
      </c>
      <c r="L30" s="235">
        <f>IF(ISNUMBER(+'Cta Rdos'!W53/'Cta Rdos'!W12),+'Cta Rdos'!W53/'Cta Rdos'!W12,0)</f>
        <v>0</v>
      </c>
      <c r="M30" s="235">
        <f>IF(ISNUMBER(+'Cta Rdos'!Y53/'Cta Rdos'!Y12),+'Cta Rdos'!Y53/'Cta Rdos'!Y12,0)</f>
        <v>0</v>
      </c>
      <c r="N30" s="235">
        <f>IF(ISNUMBER(+'Cta Rdos'!AA53/'Cta Rdos'!AA12),+'Cta Rdos'!AA53/'Cta Rdos'!AA12,0)</f>
        <v>0</v>
      </c>
      <c r="O30" s="235">
        <f>IF(ISNUMBER(+'Cta Rdos'!AC53/'Cta Rdos'!AC12),+'Cta Rdos'!AC53/'Cta Rdos'!AC12,0)</f>
        <v>0</v>
      </c>
      <c r="P30" s="235">
        <f>IF(ISNUMBER(+'Cta Rdos'!AE53/'Cta Rdos'!AE12),+'Cta Rdos'!AE53/'Cta Rdos'!AE12,0)</f>
        <v>0</v>
      </c>
      <c r="Q30" s="235">
        <f>IF(ISNUMBER(+'Cta Rdos'!AG53/'Cta Rdos'!AG12),+'Cta Rdos'!AG53/'Cta Rdos'!AG12,0)</f>
        <v>0</v>
      </c>
      <c r="R30" s="235">
        <f>IF(ISNUMBER(+'Cta Rdos'!AI53/'Cta Rdos'!AI12),+'Cta Rdos'!AI53/'Cta Rdos'!AI12,0)</f>
        <v>0</v>
      </c>
      <c r="S30" s="235">
        <f>IF(ISNUMBER(+'Cta Rdos'!AK53/'Cta Rdos'!AK12),+'Cta Rdos'!AK53/'Cta Rdos'!AK12,0)</f>
        <v>0</v>
      </c>
      <c r="T30" s="235">
        <f>IF(ISNUMBER(+'Cta Rdos'!AM53/'Cta Rdos'!AM12),+'Cta Rdos'!AM53/'Cta Rdos'!AM12,0)</f>
        <v>0</v>
      </c>
      <c r="U30" s="236">
        <f>IF(ISNUMBER(+'Cta Rdos'!AO53/'Cta Rdos'!AO12),+'Cta Rdos'!AO53/'Cta Rdos'!AO12,0)</f>
        <v>0</v>
      </c>
    </row>
    <row r="31" spans="1:21" s="62" customFormat="1" ht="3.75" customHeight="1" x14ac:dyDescent="0.2">
      <c r="B31" s="116"/>
      <c r="C31" s="73"/>
      <c r="D31" s="73"/>
      <c r="E31" s="171"/>
      <c r="F31" s="172"/>
      <c r="G31" s="172"/>
      <c r="H31" s="172"/>
      <c r="I31" s="172"/>
      <c r="J31" s="172"/>
      <c r="K31" s="172"/>
      <c r="L31" s="172"/>
      <c r="M31" s="172"/>
      <c r="N31" s="172"/>
      <c r="O31" s="172"/>
      <c r="P31" s="172"/>
      <c r="Q31" s="172"/>
      <c r="R31" s="172"/>
      <c r="S31" s="172"/>
      <c r="T31" s="172"/>
      <c r="U31" s="173"/>
    </row>
    <row r="32" spans="1:21" s="109" customFormat="1" ht="15.75" x14ac:dyDescent="0.25">
      <c r="B32" s="134" t="s">
        <v>111</v>
      </c>
      <c r="C32" s="135"/>
      <c r="D32" s="135"/>
      <c r="E32" s="141"/>
      <c r="F32" s="155"/>
      <c r="G32" s="155"/>
      <c r="H32" s="155"/>
      <c r="I32" s="155"/>
      <c r="J32" s="155"/>
      <c r="K32" s="155"/>
      <c r="L32" s="155"/>
      <c r="M32" s="155"/>
      <c r="N32" s="155"/>
      <c r="O32" s="155"/>
      <c r="P32" s="155"/>
      <c r="Q32" s="155"/>
      <c r="R32" s="155"/>
      <c r="S32" s="155"/>
      <c r="T32" s="155"/>
      <c r="U32" s="137"/>
    </row>
    <row r="33" spans="2:22" s="62" customFormat="1" x14ac:dyDescent="0.2">
      <c r="B33" s="116" t="s">
        <v>168</v>
      </c>
      <c r="C33" s="73"/>
      <c r="D33" s="73"/>
      <c r="E33" s="171">
        <f>IF(ISNUMBER(+Balances!I36/Balances!I128),+Balances!I36/Balances!I128,0)</f>
        <v>0</v>
      </c>
      <c r="F33" s="172">
        <f>IF(ISNUMBER(+Balances!K36/Balances!K128),+Balances!K36/Balances!K128,0)</f>
        <v>0</v>
      </c>
      <c r="G33" s="172">
        <f>IF(ISNUMBER(+Balances!M36/Balances!M128),+Balances!M36/Balances!M128,0)</f>
        <v>0</v>
      </c>
      <c r="H33" s="172">
        <f>IF(ISNUMBER(+Balances!O36/Balances!O128),+Balances!O36/Balances!O128,0)</f>
        <v>0</v>
      </c>
      <c r="I33" s="172">
        <f>IF(ISNUMBER(+Balances!Q36/Balances!Q128),+Balances!Q36/Balances!Q128,0)</f>
        <v>0</v>
      </c>
      <c r="J33" s="172">
        <f>IF(ISNUMBER(+Balances!S36/Balances!S128),+Balances!S36/Balances!S128,0)</f>
        <v>0</v>
      </c>
      <c r="K33" s="172">
        <f>IF(ISNUMBER(+Balances!U36/Balances!U128),+Balances!U36/Balances!U128,0)</f>
        <v>0</v>
      </c>
      <c r="L33" s="172">
        <f>IF(ISNUMBER(+Balances!W36/Balances!W128),+Balances!W36/Balances!W128,0)</f>
        <v>0</v>
      </c>
      <c r="M33" s="172">
        <f>IF(ISNUMBER(+Balances!Y36/Balances!Y128),+Balances!Y36/Balances!Y128,0)</f>
        <v>0</v>
      </c>
      <c r="N33" s="172">
        <f>IF(ISNUMBER(+Balances!AA36/Balances!AA128),+Balances!AA36/Balances!AA128,0)</f>
        <v>0</v>
      </c>
      <c r="O33" s="172">
        <f>IF(ISNUMBER(+Balances!AC36/Balances!AC128),+Balances!AC36/Balances!AC128,0)</f>
        <v>0</v>
      </c>
      <c r="P33" s="172">
        <f>IF(ISNUMBER(+Balances!AE36/Balances!AE128),+Balances!AE36/Balances!AE128,0)</f>
        <v>0</v>
      </c>
      <c r="Q33" s="172">
        <f>IF(ISNUMBER(+Balances!AG36/Balances!AG128),+Balances!AG36/Balances!AG128,0)</f>
        <v>0</v>
      </c>
      <c r="R33" s="172">
        <f>IF(ISNUMBER(+Balances!AI36/Balances!AI128),+Balances!AI36/Balances!AI128,0)</f>
        <v>0</v>
      </c>
      <c r="S33" s="172">
        <f>IF(ISNUMBER(+Balances!AK36/Balances!AK128),+Balances!AK36/Balances!AK128,0)</f>
        <v>0</v>
      </c>
      <c r="T33" s="172">
        <f>IF(ISNUMBER(+Balances!AM36/Balances!AM128),+Balances!AM36/Balances!AM128,0)</f>
        <v>0</v>
      </c>
      <c r="U33" s="173">
        <f>IF(ISNUMBER(+Balances!AO36/Balances!AO128),+Balances!AO36/Balances!AO128,0)</f>
        <v>0</v>
      </c>
    </row>
    <row r="34" spans="2:22" s="62" customFormat="1" x14ac:dyDescent="0.2">
      <c r="B34" s="116" t="s">
        <v>167</v>
      </c>
      <c r="C34" s="73"/>
      <c r="D34" s="73"/>
      <c r="E34" s="171">
        <f>IF(ISNUMBER((+Balances!I36-Balances!I40-Balances!I38)/Balances!I128),(+Balances!I36-Balances!I40-Balances!I38)/Balances!I128,0)</f>
        <v>0</v>
      </c>
      <c r="F34" s="172">
        <f>IF(ISNUMBER((+Balances!K36-Balances!K40-Balances!K38)/Balances!K128),(+Balances!K36-Balances!K40-Balances!K38)/Balances!K128,0)</f>
        <v>0</v>
      </c>
      <c r="G34" s="172">
        <f>IF(ISNUMBER((+Balances!M36-Balances!M40-Balances!M38)/Balances!M128),(+Balances!M36-Balances!M40-Balances!M38)/Balances!M128,0)</f>
        <v>0</v>
      </c>
      <c r="H34" s="172">
        <f>IF(ISNUMBER((+Balances!O36-Balances!O40-Balances!O38)/Balances!O128),(+Balances!O36-Balances!O40-Balances!O38)/Balances!O128,0)</f>
        <v>0</v>
      </c>
      <c r="I34" s="172">
        <f>IF(ISNUMBER((+Balances!Q36-Balances!Q40-Balances!Q38)/Balances!Q128),(+Balances!Q36-Balances!Q40-Balances!Q38)/Balances!Q128,0)</f>
        <v>0</v>
      </c>
      <c r="J34" s="172">
        <f>IF(ISNUMBER((+Balances!S36-Balances!S40-Balances!S38)/Balances!S128),(+Balances!S36-Balances!S40-Balances!S38)/Balances!S128,0)</f>
        <v>0</v>
      </c>
      <c r="K34" s="172">
        <f>IF(ISNUMBER((+Balances!U36-Balances!U40-Balances!U38)/Balances!U128),(+Balances!U36-Balances!U40-Balances!U38)/Balances!U128,0)</f>
        <v>0</v>
      </c>
      <c r="L34" s="172">
        <f>IF(ISNUMBER((+Balances!W36-Balances!W40-Balances!W38)/Balances!W128),(+Balances!W36-Balances!W40-Balances!W38)/Balances!W128,0)</f>
        <v>0</v>
      </c>
      <c r="M34" s="172">
        <f>IF(ISNUMBER((+Balances!Y36-Balances!Y40-Balances!Y38)/Balances!Y128),(+Balances!Y36-Balances!Y40-Balances!Y38)/Balances!Y128,0)</f>
        <v>0</v>
      </c>
      <c r="N34" s="172">
        <f>IF(ISNUMBER((+Balances!AA36-Balances!AA40-Balances!AA38)/Balances!AA128),(+Balances!AA36-Balances!AA40-Balances!AA38)/Balances!AA128,0)</f>
        <v>0</v>
      </c>
      <c r="O34" s="172">
        <f>IF(ISNUMBER((+Balances!AC36-Balances!AC40-Balances!AC38)/Balances!AC128),(+Balances!AC36-Balances!AC40-Balances!AC38)/Balances!AC128,0)</f>
        <v>0</v>
      </c>
      <c r="P34" s="172">
        <f>IF(ISNUMBER((+Balances!AE36-Balances!AE40-Balances!AE38)/Balances!AE128),(+Balances!AE36-Balances!AE40-Balances!AE38)/Balances!AE128,0)</f>
        <v>0</v>
      </c>
      <c r="Q34" s="172">
        <f>IF(ISNUMBER((+Balances!AG36-Balances!AG40-Balances!AG38)/Balances!AG128),(+Balances!AG36-Balances!AG40-Balances!AG38)/Balances!AG128,0)</f>
        <v>0</v>
      </c>
      <c r="R34" s="172">
        <f>IF(ISNUMBER((+Balances!AI36-Balances!AI40-Balances!AI38)/Balances!AI128),(+Balances!AI36-Balances!AI40-Balances!AI38)/Balances!AI128,0)</f>
        <v>0</v>
      </c>
      <c r="S34" s="172">
        <f>IF(ISNUMBER((+Balances!AK36-Balances!AK40-Balances!AK38)/Balances!AK128),(+Balances!AK36-Balances!AK40-Balances!AK38)/Balances!AK128,0)</f>
        <v>0</v>
      </c>
      <c r="T34" s="172">
        <f>IF(ISNUMBER((+Balances!AM36-Balances!AM40-Balances!AM38)/Balances!AM128),(+Balances!AM36-Balances!AM40-Balances!AM38)/Balances!AM128,0)</f>
        <v>0</v>
      </c>
      <c r="U34" s="173">
        <f>IF(ISNUMBER((+Balances!AO36-Balances!AO40-Balances!AO38)/Balances!AO128),(+Balances!AO36-Balances!AO40-Balances!AO38)/Balances!AO128,0)</f>
        <v>0</v>
      </c>
    </row>
    <row r="35" spans="2:22" s="62" customFormat="1" x14ac:dyDescent="0.2">
      <c r="B35" s="116" t="s">
        <v>172</v>
      </c>
      <c r="C35" s="73"/>
      <c r="D35" s="73"/>
      <c r="E35" s="171">
        <f>IF(ISNUMBER(+Balances!I58/Balances!I128),+Balances!I58/Balances!I128,0)</f>
        <v>0</v>
      </c>
      <c r="F35" s="172">
        <f>IF(ISNUMBER(+Balances!K58/Balances!K128),+Balances!K58/Balances!K128,0)</f>
        <v>0</v>
      </c>
      <c r="G35" s="172">
        <f>IF(ISNUMBER(+Balances!M58/Balances!M128),+Balances!M58/Balances!M128,0)</f>
        <v>0</v>
      </c>
      <c r="H35" s="172">
        <f>IF(ISNUMBER(+Balances!O58/Balances!O128),+Balances!O58/Balances!O128,0)</f>
        <v>0</v>
      </c>
      <c r="I35" s="172">
        <f>IF(ISNUMBER(+Balances!Q58/Balances!Q128),+Balances!Q58/Balances!Q128,0)</f>
        <v>0</v>
      </c>
      <c r="J35" s="172">
        <f>IF(ISNUMBER(+Balances!S58/Balances!S128),+Balances!S58/Balances!S128,0)</f>
        <v>0</v>
      </c>
      <c r="K35" s="172">
        <f>IF(ISNUMBER(+Balances!U58/Balances!U128),+Balances!U58/Balances!U128,0)</f>
        <v>0</v>
      </c>
      <c r="L35" s="172">
        <f>IF(ISNUMBER(+Balances!W58/Balances!W128),+Balances!W58/Balances!W128,0)</f>
        <v>0</v>
      </c>
      <c r="M35" s="172">
        <f>IF(ISNUMBER(+Balances!Y58/Balances!Y128),+Balances!Y58/Balances!Y128,0)</f>
        <v>0</v>
      </c>
      <c r="N35" s="172">
        <f>IF(ISNUMBER(+Balances!AA58/Balances!AA128),+Balances!AA58/Balances!AA128,0)</f>
        <v>0</v>
      </c>
      <c r="O35" s="172">
        <f>IF(ISNUMBER(+Balances!AC58/Balances!AC128),+Balances!AC58/Balances!AC128,0)</f>
        <v>0</v>
      </c>
      <c r="P35" s="172">
        <f>IF(ISNUMBER(+Balances!AE58/Balances!AE128),+Balances!AE58/Balances!AE128,0)</f>
        <v>0</v>
      </c>
      <c r="Q35" s="172">
        <f>IF(ISNUMBER(+Balances!AG58/Balances!AG128),+Balances!AG58/Balances!AG128,0)</f>
        <v>0</v>
      </c>
      <c r="R35" s="172">
        <f>IF(ISNUMBER(+Balances!AI58/Balances!AI128),+Balances!AI58/Balances!AI128,0)</f>
        <v>0</v>
      </c>
      <c r="S35" s="172">
        <f>IF(ISNUMBER(+Balances!AK58/Balances!AK128),+Balances!AK58/Balances!AK128,0)</f>
        <v>0</v>
      </c>
      <c r="T35" s="172">
        <f>IF(ISNUMBER(+Balances!AM58/Balances!AM128),+Balances!AM58/Balances!AM128,0)</f>
        <v>0</v>
      </c>
      <c r="U35" s="173">
        <f>IF(ISNUMBER(+Balances!AO58/Balances!AO128),+Balances!AO58/Balances!AO128,0)</f>
        <v>0</v>
      </c>
    </row>
    <row r="36" spans="2:22" s="62" customFormat="1" ht="3.75" customHeight="1" x14ac:dyDescent="0.2">
      <c r="B36" s="77"/>
      <c r="C36" s="133"/>
      <c r="D36" s="133"/>
      <c r="E36" s="177"/>
      <c r="F36" s="178"/>
      <c r="G36" s="178"/>
      <c r="H36" s="178"/>
      <c r="I36" s="178"/>
      <c r="J36" s="178"/>
      <c r="K36" s="178"/>
      <c r="L36" s="178"/>
      <c r="M36" s="178"/>
      <c r="N36" s="178"/>
      <c r="O36" s="178"/>
      <c r="P36" s="178"/>
      <c r="Q36" s="178"/>
      <c r="R36" s="178"/>
      <c r="S36" s="178"/>
      <c r="T36" s="178"/>
      <c r="U36" s="179"/>
    </row>
    <row r="37" spans="2:22" s="62" customFormat="1" ht="15.75" x14ac:dyDescent="0.25">
      <c r="B37" s="127"/>
      <c r="C37" s="127"/>
      <c r="D37" s="127"/>
      <c r="E37" s="78"/>
      <c r="F37" s="78"/>
      <c r="G37" s="78"/>
      <c r="H37" s="78"/>
      <c r="I37" s="78"/>
      <c r="J37" s="78"/>
      <c r="K37" s="78"/>
      <c r="L37" s="78"/>
      <c r="M37" s="78"/>
      <c r="N37" s="78"/>
      <c r="O37" s="78"/>
      <c r="P37" s="78"/>
      <c r="Q37" s="78"/>
      <c r="R37" s="78"/>
      <c r="S37" s="78"/>
      <c r="T37" s="78"/>
      <c r="U37" s="78"/>
    </row>
    <row r="38" spans="2:22" s="62" customFormat="1" ht="15.75" x14ac:dyDescent="0.25">
      <c r="B38" s="222" t="s">
        <v>162</v>
      </c>
      <c r="C38" s="581"/>
      <c r="D38" s="582"/>
      <c r="E38" s="219">
        <f>+Balances!I169</f>
        <v>0</v>
      </c>
      <c r="F38" s="220">
        <f>+Balances!K169</f>
        <v>0</v>
      </c>
      <c r="G38" s="220">
        <f>+Balances!M169</f>
        <v>0</v>
      </c>
      <c r="H38" s="220">
        <f>+Balances!O169</f>
        <v>0</v>
      </c>
      <c r="I38" s="220">
        <f>+Balances!Q169</f>
        <v>0</v>
      </c>
      <c r="J38" s="220">
        <f>+Balances!S169</f>
        <v>0</v>
      </c>
      <c r="K38" s="220">
        <f>+Balances!U169</f>
        <v>0</v>
      </c>
      <c r="L38" s="220">
        <f>+Balances!W169</f>
        <v>0</v>
      </c>
      <c r="M38" s="220">
        <f>+Balances!Y169</f>
        <v>0</v>
      </c>
      <c r="N38" s="220">
        <f>+Balances!AA169</f>
        <v>0</v>
      </c>
      <c r="O38" s="220">
        <f>+Balances!AC169</f>
        <v>0</v>
      </c>
      <c r="P38" s="220">
        <f>+Balances!AE169</f>
        <v>0</v>
      </c>
      <c r="Q38" s="220">
        <f>+Balances!AG169</f>
        <v>0</v>
      </c>
      <c r="R38" s="220">
        <f>+Balances!AI169</f>
        <v>0</v>
      </c>
      <c r="S38" s="220">
        <f>+Balances!AK169</f>
        <v>0</v>
      </c>
      <c r="T38" s="220">
        <f>+Balances!AM169</f>
        <v>0</v>
      </c>
      <c r="U38" s="221">
        <f>+Balances!AO169</f>
        <v>0</v>
      </c>
    </row>
    <row r="39" spans="2:22" s="62" customFormat="1" x14ac:dyDescent="0.2">
      <c r="B39" s="4"/>
      <c r="C39" s="4"/>
      <c r="D39" s="4"/>
      <c r="E39" s="4"/>
      <c r="F39" s="4"/>
      <c r="G39" s="4"/>
      <c r="H39" s="4"/>
      <c r="I39" s="4"/>
      <c r="J39" s="4"/>
      <c r="K39" s="4"/>
      <c r="L39" s="4"/>
      <c r="M39" s="4"/>
      <c r="N39" s="4"/>
      <c r="O39" s="4"/>
      <c r="P39" s="4"/>
      <c r="Q39" s="4"/>
      <c r="R39" s="4"/>
      <c r="S39" s="4"/>
      <c r="T39" s="4"/>
      <c r="U39" s="4"/>
    </row>
    <row r="40" spans="2:22" s="62" customFormat="1" x14ac:dyDescent="0.2">
      <c r="B40" s="4"/>
      <c r="C40" s="4"/>
      <c r="D40" s="4"/>
      <c r="E40" s="4"/>
      <c r="F40" s="4"/>
      <c r="G40" s="4"/>
      <c r="H40" s="4"/>
      <c r="I40" s="4"/>
      <c r="J40" s="4"/>
      <c r="K40" s="4"/>
      <c r="L40" s="4"/>
      <c r="M40" s="4"/>
      <c r="N40" s="4"/>
      <c r="O40" s="4"/>
      <c r="P40" s="4"/>
      <c r="Q40" s="4"/>
      <c r="R40" s="4"/>
      <c r="S40" s="4"/>
      <c r="T40" s="4"/>
      <c r="U40" s="4"/>
    </row>
    <row r="41" spans="2:22" s="62" customFormat="1" x14ac:dyDescent="0.2">
      <c r="B41" s="202" t="s">
        <v>173</v>
      </c>
      <c r="E41" s="203" t="s">
        <v>174</v>
      </c>
      <c r="F41" s="4"/>
      <c r="G41" s="4"/>
      <c r="I41" s="4"/>
      <c r="K41" s="4"/>
      <c r="L41" s="203"/>
      <c r="M41" s="4"/>
      <c r="N41" s="4"/>
      <c r="O41" s="4"/>
      <c r="P41" s="4"/>
      <c r="Q41" s="4"/>
      <c r="R41" s="4"/>
      <c r="S41" s="4"/>
      <c r="T41" s="4"/>
      <c r="U41" s="4"/>
      <c r="V41" s="203" t="s">
        <v>175</v>
      </c>
    </row>
    <row r="42" spans="2:22" s="62" customFormat="1" x14ac:dyDescent="0.2">
      <c r="B42" s="4"/>
      <c r="C42" s="4"/>
      <c r="D42" s="4"/>
      <c r="E42" s="4"/>
      <c r="F42" s="4"/>
      <c r="G42" s="4"/>
      <c r="H42" s="4"/>
      <c r="I42" s="4"/>
      <c r="J42" s="4"/>
      <c r="K42" s="4"/>
      <c r="L42" s="4"/>
      <c r="M42" s="4"/>
      <c r="N42" s="4"/>
      <c r="O42" s="4"/>
      <c r="P42" s="4"/>
      <c r="Q42" s="4"/>
      <c r="R42" s="4"/>
      <c r="S42" s="4"/>
      <c r="T42" s="4"/>
      <c r="U42" s="4"/>
    </row>
    <row r="43" spans="2:22" s="62" customFormat="1" x14ac:dyDescent="0.2">
      <c r="B43" s="4"/>
      <c r="C43" s="4"/>
      <c r="D43" s="4"/>
      <c r="E43" s="4"/>
      <c r="F43" s="4"/>
      <c r="G43" s="4"/>
      <c r="H43" s="4"/>
      <c r="I43" s="4"/>
      <c r="J43" s="4"/>
      <c r="K43" s="4"/>
      <c r="L43" s="4"/>
      <c r="M43" s="4"/>
      <c r="N43" s="4"/>
      <c r="O43" s="4"/>
      <c r="P43" s="4"/>
      <c r="Q43" s="4"/>
      <c r="R43" s="4"/>
      <c r="S43" s="4"/>
      <c r="T43" s="4"/>
      <c r="U43" s="4"/>
    </row>
    <row r="63" spans="2:5" x14ac:dyDescent="0.2">
      <c r="B63" s="202" t="s">
        <v>191</v>
      </c>
      <c r="E63" s="203" t="s">
        <v>220</v>
      </c>
    </row>
    <row r="84" spans="2:5" x14ac:dyDescent="0.2">
      <c r="B84" s="202" t="s">
        <v>0</v>
      </c>
      <c r="E84" s="203" t="s">
        <v>192</v>
      </c>
    </row>
    <row r="110" spans="4:21" ht="15.75" outlineLevel="1" x14ac:dyDescent="0.25">
      <c r="D110" s="247" t="s">
        <v>217</v>
      </c>
      <c r="E110" s="246">
        <f t="shared" ref="E110:U110" si="0">+E10</f>
        <v>0</v>
      </c>
      <c r="F110" s="138" t="str">
        <f t="shared" si="0"/>
        <v>1E</v>
      </c>
      <c r="G110" s="138" t="str">
        <f t="shared" si="0"/>
        <v>2E</v>
      </c>
      <c r="H110" s="138" t="str">
        <f t="shared" si="0"/>
        <v>3E</v>
      </c>
      <c r="I110" s="138" t="str">
        <f t="shared" si="0"/>
        <v>4E</v>
      </c>
      <c r="J110" s="138" t="str">
        <f t="shared" si="0"/>
        <v>5E</v>
      </c>
      <c r="K110" s="138" t="str">
        <f t="shared" si="0"/>
        <v>6E</v>
      </c>
      <c r="L110" s="138" t="str">
        <f t="shared" si="0"/>
        <v>7E</v>
      </c>
      <c r="M110" s="138" t="str">
        <f t="shared" si="0"/>
        <v>8E</v>
      </c>
      <c r="N110" s="138" t="str">
        <f t="shared" si="0"/>
        <v>9E</v>
      </c>
      <c r="O110" s="138" t="str">
        <f t="shared" si="0"/>
        <v>10E</v>
      </c>
      <c r="P110" s="138" t="str">
        <f t="shared" si="0"/>
        <v>11E</v>
      </c>
      <c r="Q110" s="138" t="str">
        <f t="shared" si="0"/>
        <v>12E</v>
      </c>
      <c r="R110" s="138" t="str">
        <f t="shared" si="0"/>
        <v>13E</v>
      </c>
      <c r="S110" s="138" t="str">
        <f t="shared" si="0"/>
        <v>14E</v>
      </c>
      <c r="T110" s="138" t="str">
        <f t="shared" si="0"/>
        <v>15E</v>
      </c>
      <c r="U110" s="138" t="str">
        <f t="shared" si="0"/>
        <v>16E</v>
      </c>
    </row>
    <row r="111" spans="4:21" ht="3.75" customHeight="1" outlineLevel="1" x14ac:dyDescent="0.2"/>
    <row r="112" spans="4:21" outlineLevel="1" x14ac:dyDescent="0.2">
      <c r="D112" s="240" t="s">
        <v>198</v>
      </c>
      <c r="E112" s="239">
        <f t="shared" ref="E112:U112" si="1">+E156/1000</f>
        <v>0</v>
      </c>
      <c r="F112" s="239">
        <f t="shared" si="1"/>
        <v>0</v>
      </c>
      <c r="G112" s="239">
        <f t="shared" si="1"/>
        <v>0</v>
      </c>
      <c r="H112" s="239">
        <f t="shared" si="1"/>
        <v>0</v>
      </c>
      <c r="I112" s="239">
        <f t="shared" si="1"/>
        <v>0</v>
      </c>
      <c r="J112" s="239">
        <f t="shared" si="1"/>
        <v>0</v>
      </c>
      <c r="K112" s="239">
        <f t="shared" si="1"/>
        <v>0</v>
      </c>
      <c r="L112" s="239">
        <f t="shared" si="1"/>
        <v>0</v>
      </c>
      <c r="M112" s="239">
        <f t="shared" si="1"/>
        <v>0</v>
      </c>
      <c r="N112" s="239">
        <f t="shared" si="1"/>
        <v>0</v>
      </c>
      <c r="O112" s="239">
        <f t="shared" si="1"/>
        <v>0</v>
      </c>
      <c r="P112" s="239">
        <f t="shared" si="1"/>
        <v>0</v>
      </c>
      <c r="Q112" s="239">
        <f t="shared" si="1"/>
        <v>0</v>
      </c>
      <c r="R112" s="239">
        <f t="shared" si="1"/>
        <v>0</v>
      </c>
      <c r="S112" s="239">
        <f t="shared" si="1"/>
        <v>0</v>
      </c>
      <c r="T112" s="239">
        <f t="shared" si="1"/>
        <v>0</v>
      </c>
      <c r="U112" s="239">
        <f t="shared" si="1"/>
        <v>0</v>
      </c>
    </row>
    <row r="113" spans="4:21" outlineLevel="1" x14ac:dyDescent="0.2">
      <c r="D113" s="240" t="s">
        <v>180</v>
      </c>
      <c r="E113" s="239">
        <f>+E158/1000</f>
        <v>0</v>
      </c>
      <c r="F113" s="239">
        <f t="shared" ref="F113:U113" si="2">+F158/1000</f>
        <v>0</v>
      </c>
      <c r="G113" s="239">
        <f t="shared" si="2"/>
        <v>0</v>
      </c>
      <c r="H113" s="239">
        <f t="shared" si="2"/>
        <v>0</v>
      </c>
      <c r="I113" s="239">
        <f t="shared" si="2"/>
        <v>0</v>
      </c>
      <c r="J113" s="239">
        <f t="shared" si="2"/>
        <v>0</v>
      </c>
      <c r="K113" s="239">
        <f t="shared" si="2"/>
        <v>0</v>
      </c>
      <c r="L113" s="239">
        <f t="shared" si="2"/>
        <v>0</v>
      </c>
      <c r="M113" s="239">
        <f t="shared" si="2"/>
        <v>0</v>
      </c>
      <c r="N113" s="239">
        <f t="shared" si="2"/>
        <v>0</v>
      </c>
      <c r="O113" s="239">
        <f t="shared" si="2"/>
        <v>0</v>
      </c>
      <c r="P113" s="239">
        <f t="shared" si="2"/>
        <v>0</v>
      </c>
      <c r="Q113" s="239">
        <f t="shared" si="2"/>
        <v>0</v>
      </c>
      <c r="R113" s="239">
        <f t="shared" si="2"/>
        <v>0</v>
      </c>
      <c r="S113" s="239">
        <f t="shared" si="2"/>
        <v>0</v>
      </c>
      <c r="T113" s="239">
        <f t="shared" si="2"/>
        <v>0</v>
      </c>
      <c r="U113" s="239">
        <f t="shared" si="2"/>
        <v>0</v>
      </c>
    </row>
    <row r="114" spans="4:21" outlineLevel="1" x14ac:dyDescent="0.2">
      <c r="D114" s="240" t="s">
        <v>197</v>
      </c>
      <c r="E114" s="239">
        <f>+E161/1000</f>
        <v>0</v>
      </c>
      <c r="F114" s="239">
        <f t="shared" ref="F114:U114" si="3">+F161/1000</f>
        <v>0</v>
      </c>
      <c r="G114" s="239">
        <f t="shared" si="3"/>
        <v>0</v>
      </c>
      <c r="H114" s="239">
        <f t="shared" si="3"/>
        <v>0</v>
      </c>
      <c r="I114" s="239">
        <f t="shared" si="3"/>
        <v>0</v>
      </c>
      <c r="J114" s="239">
        <f t="shared" si="3"/>
        <v>0</v>
      </c>
      <c r="K114" s="239">
        <f t="shared" si="3"/>
        <v>0</v>
      </c>
      <c r="L114" s="239">
        <f t="shared" si="3"/>
        <v>0</v>
      </c>
      <c r="M114" s="239">
        <f t="shared" si="3"/>
        <v>0</v>
      </c>
      <c r="N114" s="239">
        <f t="shared" si="3"/>
        <v>0</v>
      </c>
      <c r="O114" s="239">
        <f t="shared" si="3"/>
        <v>0</v>
      </c>
      <c r="P114" s="239">
        <f t="shared" si="3"/>
        <v>0</v>
      </c>
      <c r="Q114" s="239">
        <f t="shared" si="3"/>
        <v>0</v>
      </c>
      <c r="R114" s="239">
        <f t="shared" si="3"/>
        <v>0</v>
      </c>
      <c r="S114" s="239">
        <f t="shared" si="3"/>
        <v>0</v>
      </c>
      <c r="T114" s="239">
        <f t="shared" si="3"/>
        <v>0</v>
      </c>
      <c r="U114" s="239">
        <f t="shared" si="3"/>
        <v>0</v>
      </c>
    </row>
    <row r="115" spans="4:21" outlineLevel="1" x14ac:dyDescent="0.2"/>
    <row r="116" spans="4:21" ht="15.75" outlineLevel="1" x14ac:dyDescent="0.25">
      <c r="D116" s="247" t="s">
        <v>217</v>
      </c>
      <c r="E116" s="138">
        <f>+E110</f>
        <v>0</v>
      </c>
      <c r="F116" s="138" t="str">
        <f t="shared" ref="F116:J116" si="4">+F110</f>
        <v>1E</v>
      </c>
      <c r="G116" s="138" t="str">
        <f t="shared" si="4"/>
        <v>2E</v>
      </c>
      <c r="H116" s="138" t="str">
        <f t="shared" si="4"/>
        <v>3E</v>
      </c>
      <c r="I116" s="138" t="str">
        <f t="shared" si="4"/>
        <v>4E</v>
      </c>
      <c r="J116" s="138" t="str">
        <f t="shared" si="4"/>
        <v>5E</v>
      </c>
      <c r="K116" s="138" t="str">
        <f t="shared" ref="K116:U116" si="5">+K110</f>
        <v>6E</v>
      </c>
      <c r="L116" s="138" t="str">
        <f t="shared" si="5"/>
        <v>7E</v>
      </c>
      <c r="M116" s="138" t="str">
        <f t="shared" si="5"/>
        <v>8E</v>
      </c>
      <c r="N116" s="138" t="str">
        <f t="shared" si="5"/>
        <v>9E</v>
      </c>
      <c r="O116" s="138" t="str">
        <f t="shared" si="5"/>
        <v>10E</v>
      </c>
      <c r="P116" s="138" t="str">
        <f t="shared" si="5"/>
        <v>11E</v>
      </c>
      <c r="Q116" s="138" t="str">
        <f t="shared" si="5"/>
        <v>12E</v>
      </c>
      <c r="R116" s="138" t="str">
        <f t="shared" si="5"/>
        <v>13E</v>
      </c>
      <c r="S116" s="138" t="str">
        <f t="shared" si="5"/>
        <v>14E</v>
      </c>
      <c r="T116" s="138" t="str">
        <f t="shared" si="5"/>
        <v>15E</v>
      </c>
      <c r="U116" s="138" t="str">
        <f t="shared" si="5"/>
        <v>16E</v>
      </c>
    </row>
    <row r="117" spans="4:21" ht="3.75" customHeight="1" outlineLevel="1" x14ac:dyDescent="0.2"/>
    <row r="118" spans="4:21" outlineLevel="1" x14ac:dyDescent="0.2">
      <c r="D118" s="240" t="s">
        <v>199</v>
      </c>
      <c r="E118" s="239">
        <f t="shared" ref="E118:U118" si="6">+E146/1000</f>
        <v>0</v>
      </c>
      <c r="F118" s="239">
        <f t="shared" si="6"/>
        <v>0</v>
      </c>
      <c r="G118" s="239">
        <f t="shared" si="6"/>
        <v>0</v>
      </c>
      <c r="H118" s="239">
        <f t="shared" si="6"/>
        <v>0</v>
      </c>
      <c r="I118" s="239">
        <f t="shared" si="6"/>
        <v>0</v>
      </c>
      <c r="J118" s="239">
        <f t="shared" si="6"/>
        <v>0</v>
      </c>
      <c r="K118" s="239">
        <f t="shared" si="6"/>
        <v>0</v>
      </c>
      <c r="L118" s="239">
        <f t="shared" si="6"/>
        <v>0</v>
      </c>
      <c r="M118" s="239">
        <f t="shared" si="6"/>
        <v>0</v>
      </c>
      <c r="N118" s="239">
        <f t="shared" si="6"/>
        <v>0</v>
      </c>
      <c r="O118" s="239">
        <f t="shared" si="6"/>
        <v>0</v>
      </c>
      <c r="P118" s="239">
        <f t="shared" si="6"/>
        <v>0</v>
      </c>
      <c r="Q118" s="239">
        <f t="shared" si="6"/>
        <v>0</v>
      </c>
      <c r="R118" s="239">
        <f t="shared" si="6"/>
        <v>0</v>
      </c>
      <c r="S118" s="239">
        <f t="shared" si="6"/>
        <v>0</v>
      </c>
      <c r="T118" s="239">
        <f t="shared" si="6"/>
        <v>0</v>
      </c>
      <c r="U118" s="239">
        <f t="shared" si="6"/>
        <v>0</v>
      </c>
    </row>
    <row r="119" spans="4:21" outlineLevel="1" x14ac:dyDescent="0.2">
      <c r="D119" s="241" t="s">
        <v>201</v>
      </c>
      <c r="E119" s="239">
        <f t="shared" ref="E119:U119" si="7">+E141/1000</f>
        <v>0</v>
      </c>
      <c r="F119" s="239">
        <f t="shared" si="7"/>
        <v>0</v>
      </c>
      <c r="G119" s="239">
        <f t="shared" si="7"/>
        <v>0</v>
      </c>
      <c r="H119" s="239">
        <f t="shared" si="7"/>
        <v>0</v>
      </c>
      <c r="I119" s="239">
        <f t="shared" si="7"/>
        <v>0</v>
      </c>
      <c r="J119" s="239">
        <f t="shared" si="7"/>
        <v>0</v>
      </c>
      <c r="K119" s="239">
        <f t="shared" si="7"/>
        <v>0</v>
      </c>
      <c r="L119" s="239">
        <f t="shared" si="7"/>
        <v>0</v>
      </c>
      <c r="M119" s="239">
        <f t="shared" si="7"/>
        <v>0</v>
      </c>
      <c r="N119" s="239">
        <f t="shared" si="7"/>
        <v>0</v>
      </c>
      <c r="O119" s="239">
        <f t="shared" si="7"/>
        <v>0</v>
      </c>
      <c r="P119" s="239">
        <f t="shared" si="7"/>
        <v>0</v>
      </c>
      <c r="Q119" s="239">
        <f t="shared" si="7"/>
        <v>0</v>
      </c>
      <c r="R119" s="239">
        <f t="shared" si="7"/>
        <v>0</v>
      </c>
      <c r="S119" s="239">
        <f t="shared" si="7"/>
        <v>0</v>
      </c>
      <c r="T119" s="239">
        <f t="shared" si="7"/>
        <v>0</v>
      </c>
      <c r="U119" s="239">
        <f t="shared" si="7"/>
        <v>0</v>
      </c>
    </row>
    <row r="120" spans="4:21" outlineLevel="1" x14ac:dyDescent="0.2">
      <c r="D120" s="241" t="s">
        <v>200</v>
      </c>
      <c r="E120" s="239">
        <f t="shared" ref="E120:U120" si="8">+E140/1000</f>
        <v>0</v>
      </c>
      <c r="F120" s="239">
        <f t="shared" si="8"/>
        <v>0</v>
      </c>
      <c r="G120" s="239">
        <f t="shared" si="8"/>
        <v>0</v>
      </c>
      <c r="H120" s="239">
        <f t="shared" si="8"/>
        <v>0</v>
      </c>
      <c r="I120" s="239">
        <f t="shared" si="8"/>
        <v>0</v>
      </c>
      <c r="J120" s="239">
        <f t="shared" si="8"/>
        <v>0</v>
      </c>
      <c r="K120" s="239">
        <f t="shared" si="8"/>
        <v>0</v>
      </c>
      <c r="L120" s="239">
        <f t="shared" si="8"/>
        <v>0</v>
      </c>
      <c r="M120" s="239">
        <f t="shared" si="8"/>
        <v>0</v>
      </c>
      <c r="N120" s="239">
        <f t="shared" si="8"/>
        <v>0</v>
      </c>
      <c r="O120" s="239">
        <f t="shared" si="8"/>
        <v>0</v>
      </c>
      <c r="P120" s="239">
        <f t="shared" si="8"/>
        <v>0</v>
      </c>
      <c r="Q120" s="239">
        <f t="shared" si="8"/>
        <v>0</v>
      </c>
      <c r="R120" s="239">
        <f t="shared" si="8"/>
        <v>0</v>
      </c>
      <c r="S120" s="239">
        <f t="shared" si="8"/>
        <v>0</v>
      </c>
      <c r="T120" s="239">
        <f t="shared" si="8"/>
        <v>0</v>
      </c>
      <c r="U120" s="239">
        <f t="shared" si="8"/>
        <v>0</v>
      </c>
    </row>
    <row r="121" spans="4:21" outlineLevel="1" x14ac:dyDescent="0.2">
      <c r="D121" s="242" t="s">
        <v>185</v>
      </c>
      <c r="E121" s="239">
        <f t="shared" ref="E121:U121" si="9">+E144/1000</f>
        <v>0</v>
      </c>
      <c r="F121" s="239">
        <f t="shared" si="9"/>
        <v>0</v>
      </c>
      <c r="G121" s="239">
        <f t="shared" si="9"/>
        <v>0</v>
      </c>
      <c r="H121" s="239">
        <f t="shared" si="9"/>
        <v>0</v>
      </c>
      <c r="I121" s="239">
        <f t="shared" si="9"/>
        <v>0</v>
      </c>
      <c r="J121" s="239">
        <f t="shared" si="9"/>
        <v>0</v>
      </c>
      <c r="K121" s="239">
        <f t="shared" si="9"/>
        <v>0</v>
      </c>
      <c r="L121" s="239">
        <f t="shared" si="9"/>
        <v>0</v>
      </c>
      <c r="M121" s="239">
        <f t="shared" si="9"/>
        <v>0</v>
      </c>
      <c r="N121" s="239">
        <f t="shared" si="9"/>
        <v>0</v>
      </c>
      <c r="O121" s="239">
        <f t="shared" si="9"/>
        <v>0</v>
      </c>
      <c r="P121" s="239">
        <f t="shared" si="9"/>
        <v>0</v>
      </c>
      <c r="Q121" s="239">
        <f t="shared" si="9"/>
        <v>0</v>
      </c>
      <c r="R121" s="239">
        <f t="shared" si="9"/>
        <v>0</v>
      </c>
      <c r="S121" s="239">
        <f t="shared" si="9"/>
        <v>0</v>
      </c>
      <c r="T121" s="239">
        <f t="shared" si="9"/>
        <v>0</v>
      </c>
      <c r="U121" s="239">
        <f t="shared" si="9"/>
        <v>0</v>
      </c>
    </row>
    <row r="122" spans="4:21" outlineLevel="1" x14ac:dyDescent="0.2"/>
    <row r="123" spans="4:21" ht="15.75" outlineLevel="1" x14ac:dyDescent="0.25">
      <c r="D123" s="247" t="s">
        <v>217</v>
      </c>
      <c r="E123" s="138">
        <f>+E116</f>
        <v>0</v>
      </c>
      <c r="F123" s="138" t="str">
        <f t="shared" ref="F123:J123" si="10">+F116</f>
        <v>1E</v>
      </c>
      <c r="G123" s="138" t="str">
        <f t="shared" si="10"/>
        <v>2E</v>
      </c>
      <c r="H123" s="138" t="str">
        <f t="shared" si="10"/>
        <v>3E</v>
      </c>
      <c r="I123" s="138" t="str">
        <f t="shared" si="10"/>
        <v>4E</v>
      </c>
      <c r="J123" s="138" t="str">
        <f t="shared" si="10"/>
        <v>5E</v>
      </c>
      <c r="K123" s="138" t="str">
        <f t="shared" ref="K123:U123" si="11">+K116</f>
        <v>6E</v>
      </c>
      <c r="L123" s="138" t="str">
        <f t="shared" si="11"/>
        <v>7E</v>
      </c>
      <c r="M123" s="138" t="str">
        <f t="shared" si="11"/>
        <v>8E</v>
      </c>
      <c r="N123" s="138" t="str">
        <f t="shared" si="11"/>
        <v>9E</v>
      </c>
      <c r="O123" s="138" t="str">
        <f t="shared" si="11"/>
        <v>10E</v>
      </c>
      <c r="P123" s="138" t="str">
        <f t="shared" si="11"/>
        <v>11E</v>
      </c>
      <c r="Q123" s="138" t="str">
        <f t="shared" si="11"/>
        <v>12E</v>
      </c>
      <c r="R123" s="138" t="str">
        <f t="shared" si="11"/>
        <v>13E</v>
      </c>
      <c r="S123" s="138" t="str">
        <f t="shared" si="11"/>
        <v>14E</v>
      </c>
      <c r="T123" s="138" t="str">
        <f t="shared" si="11"/>
        <v>15E</v>
      </c>
      <c r="U123" s="138" t="str">
        <f t="shared" si="11"/>
        <v>16E</v>
      </c>
    </row>
    <row r="124" spans="4:21" ht="3.75" customHeight="1" outlineLevel="1" x14ac:dyDescent="0.2"/>
    <row r="125" spans="4:21" outlineLevel="1" x14ac:dyDescent="0.2">
      <c r="D125" s="240" t="s">
        <v>204</v>
      </c>
      <c r="E125" s="239">
        <f t="shared" ref="E125:U125" si="12">+E146/1000</f>
        <v>0</v>
      </c>
      <c r="F125" s="239">
        <f t="shared" si="12"/>
        <v>0</v>
      </c>
      <c r="G125" s="239">
        <f t="shared" si="12"/>
        <v>0</v>
      </c>
      <c r="H125" s="239">
        <f t="shared" si="12"/>
        <v>0</v>
      </c>
      <c r="I125" s="239">
        <f t="shared" si="12"/>
        <v>0</v>
      </c>
      <c r="J125" s="239">
        <f t="shared" si="12"/>
        <v>0</v>
      </c>
      <c r="K125" s="239">
        <f t="shared" si="12"/>
        <v>0</v>
      </c>
      <c r="L125" s="239">
        <f t="shared" si="12"/>
        <v>0</v>
      </c>
      <c r="M125" s="239">
        <f t="shared" si="12"/>
        <v>0</v>
      </c>
      <c r="N125" s="239">
        <f t="shared" si="12"/>
        <v>0</v>
      </c>
      <c r="O125" s="239">
        <f t="shared" si="12"/>
        <v>0</v>
      </c>
      <c r="P125" s="239">
        <f t="shared" si="12"/>
        <v>0</v>
      </c>
      <c r="Q125" s="239">
        <f t="shared" si="12"/>
        <v>0</v>
      </c>
      <c r="R125" s="239">
        <f t="shared" si="12"/>
        <v>0</v>
      </c>
      <c r="S125" s="239">
        <f t="shared" si="12"/>
        <v>0</v>
      </c>
      <c r="T125" s="239">
        <f t="shared" si="12"/>
        <v>0</v>
      </c>
      <c r="U125" s="239">
        <f t="shared" si="12"/>
        <v>0</v>
      </c>
    </row>
    <row r="126" spans="4:21" outlineLevel="1" x14ac:dyDescent="0.2">
      <c r="D126" s="241" t="s">
        <v>205</v>
      </c>
      <c r="E126" s="239">
        <f t="shared" ref="E126:U126" si="13">+E150/1000</f>
        <v>0</v>
      </c>
      <c r="F126" s="239">
        <f t="shared" si="13"/>
        <v>0</v>
      </c>
      <c r="G126" s="239">
        <f t="shared" si="13"/>
        <v>0</v>
      </c>
      <c r="H126" s="239">
        <f t="shared" si="13"/>
        <v>0</v>
      </c>
      <c r="I126" s="239">
        <f t="shared" si="13"/>
        <v>0</v>
      </c>
      <c r="J126" s="239">
        <f t="shared" si="13"/>
        <v>0</v>
      </c>
      <c r="K126" s="239">
        <f t="shared" si="13"/>
        <v>0</v>
      </c>
      <c r="L126" s="239">
        <f t="shared" si="13"/>
        <v>0</v>
      </c>
      <c r="M126" s="239">
        <f t="shared" si="13"/>
        <v>0</v>
      </c>
      <c r="N126" s="239">
        <f t="shared" si="13"/>
        <v>0</v>
      </c>
      <c r="O126" s="239">
        <f t="shared" si="13"/>
        <v>0</v>
      </c>
      <c r="P126" s="239">
        <f t="shared" si="13"/>
        <v>0</v>
      </c>
      <c r="Q126" s="239">
        <f t="shared" si="13"/>
        <v>0</v>
      </c>
      <c r="R126" s="239">
        <f t="shared" si="13"/>
        <v>0</v>
      </c>
      <c r="S126" s="239">
        <f t="shared" si="13"/>
        <v>0</v>
      </c>
      <c r="T126" s="239">
        <f t="shared" si="13"/>
        <v>0</v>
      </c>
      <c r="U126" s="239">
        <f t="shared" si="13"/>
        <v>0</v>
      </c>
    </row>
    <row r="127" spans="4:21" outlineLevel="1" x14ac:dyDescent="0.2">
      <c r="D127" s="241" t="s">
        <v>208</v>
      </c>
      <c r="E127" s="239">
        <f t="shared" ref="E127:U127" si="14">+E148/1000</f>
        <v>0</v>
      </c>
      <c r="F127" s="239">
        <f t="shared" si="14"/>
        <v>0</v>
      </c>
      <c r="G127" s="239">
        <f t="shared" si="14"/>
        <v>0</v>
      </c>
      <c r="H127" s="239">
        <f t="shared" si="14"/>
        <v>0</v>
      </c>
      <c r="I127" s="239">
        <f t="shared" si="14"/>
        <v>0</v>
      </c>
      <c r="J127" s="239">
        <f t="shared" si="14"/>
        <v>0</v>
      </c>
      <c r="K127" s="239">
        <f t="shared" si="14"/>
        <v>0</v>
      </c>
      <c r="L127" s="239">
        <f t="shared" si="14"/>
        <v>0</v>
      </c>
      <c r="M127" s="239">
        <f t="shared" si="14"/>
        <v>0</v>
      </c>
      <c r="N127" s="239">
        <f t="shared" si="14"/>
        <v>0</v>
      </c>
      <c r="O127" s="239">
        <f t="shared" si="14"/>
        <v>0</v>
      </c>
      <c r="P127" s="239">
        <f t="shared" si="14"/>
        <v>0</v>
      </c>
      <c r="Q127" s="239">
        <f t="shared" si="14"/>
        <v>0</v>
      </c>
      <c r="R127" s="239">
        <f t="shared" si="14"/>
        <v>0</v>
      </c>
      <c r="S127" s="239">
        <f t="shared" si="14"/>
        <v>0</v>
      </c>
      <c r="T127" s="239">
        <f t="shared" si="14"/>
        <v>0</v>
      </c>
      <c r="U127" s="239">
        <f t="shared" si="14"/>
        <v>0</v>
      </c>
    </row>
    <row r="128" spans="4:21" outlineLevel="1" x14ac:dyDescent="0.2">
      <c r="D128" s="241" t="s">
        <v>200</v>
      </c>
      <c r="E128" s="239">
        <f t="shared" ref="E128:U128" si="15">+E147/1000</f>
        <v>0</v>
      </c>
      <c r="F128" s="239">
        <f t="shared" si="15"/>
        <v>0</v>
      </c>
      <c r="G128" s="239">
        <f t="shared" si="15"/>
        <v>0</v>
      </c>
      <c r="H128" s="239">
        <f t="shared" si="15"/>
        <v>0</v>
      </c>
      <c r="I128" s="239">
        <f t="shared" si="15"/>
        <v>0</v>
      </c>
      <c r="J128" s="239">
        <f t="shared" si="15"/>
        <v>0</v>
      </c>
      <c r="K128" s="239">
        <f t="shared" si="15"/>
        <v>0</v>
      </c>
      <c r="L128" s="239">
        <f t="shared" si="15"/>
        <v>0</v>
      </c>
      <c r="M128" s="239">
        <f t="shared" si="15"/>
        <v>0</v>
      </c>
      <c r="N128" s="239">
        <f t="shared" si="15"/>
        <v>0</v>
      </c>
      <c r="O128" s="239">
        <f t="shared" si="15"/>
        <v>0</v>
      </c>
      <c r="P128" s="239">
        <f t="shared" si="15"/>
        <v>0</v>
      </c>
      <c r="Q128" s="239">
        <f t="shared" si="15"/>
        <v>0</v>
      </c>
      <c r="R128" s="239">
        <f t="shared" si="15"/>
        <v>0</v>
      </c>
      <c r="S128" s="239">
        <f t="shared" si="15"/>
        <v>0</v>
      </c>
      <c r="T128" s="239">
        <f t="shared" si="15"/>
        <v>0</v>
      </c>
      <c r="U128" s="239">
        <f t="shared" si="15"/>
        <v>0</v>
      </c>
    </row>
    <row r="129" spans="2:22" ht="25.5" outlineLevel="1" x14ac:dyDescent="0.2">
      <c r="D129" s="243" t="s">
        <v>206</v>
      </c>
      <c r="E129" s="239">
        <f t="shared" ref="E129:U129" si="16">+E155/1000</f>
        <v>0</v>
      </c>
      <c r="F129" s="239">
        <f t="shared" si="16"/>
        <v>0</v>
      </c>
      <c r="G129" s="239">
        <f t="shared" si="16"/>
        <v>0</v>
      </c>
      <c r="H129" s="239">
        <f t="shared" si="16"/>
        <v>0</v>
      </c>
      <c r="I129" s="239">
        <f t="shared" si="16"/>
        <v>0</v>
      </c>
      <c r="J129" s="239">
        <f t="shared" si="16"/>
        <v>0</v>
      </c>
      <c r="K129" s="239">
        <f t="shared" si="16"/>
        <v>0</v>
      </c>
      <c r="L129" s="239">
        <f t="shared" si="16"/>
        <v>0</v>
      </c>
      <c r="M129" s="239">
        <f t="shared" si="16"/>
        <v>0</v>
      </c>
      <c r="N129" s="239">
        <f t="shared" si="16"/>
        <v>0</v>
      </c>
      <c r="O129" s="239">
        <f t="shared" si="16"/>
        <v>0</v>
      </c>
      <c r="P129" s="239">
        <f t="shared" si="16"/>
        <v>0</v>
      </c>
      <c r="Q129" s="239">
        <f t="shared" si="16"/>
        <v>0</v>
      </c>
      <c r="R129" s="239">
        <f t="shared" si="16"/>
        <v>0</v>
      </c>
      <c r="S129" s="239">
        <f t="shared" si="16"/>
        <v>0</v>
      </c>
      <c r="T129" s="239">
        <f t="shared" si="16"/>
        <v>0</v>
      </c>
      <c r="U129" s="239">
        <f t="shared" si="16"/>
        <v>0</v>
      </c>
    </row>
    <row r="130" spans="2:22" outlineLevel="1" x14ac:dyDescent="0.2"/>
    <row r="131" spans="2:22" ht="15.75" outlineLevel="1" x14ac:dyDescent="0.25">
      <c r="D131" s="247" t="s">
        <v>217</v>
      </c>
      <c r="E131" s="138">
        <f>+E123</f>
        <v>0</v>
      </c>
      <c r="F131" s="138" t="str">
        <f t="shared" ref="F131:J131" si="17">+F123</f>
        <v>1E</v>
      </c>
      <c r="G131" s="138" t="str">
        <f t="shared" si="17"/>
        <v>2E</v>
      </c>
      <c r="H131" s="138" t="str">
        <f t="shared" si="17"/>
        <v>3E</v>
      </c>
      <c r="I131" s="138" t="str">
        <f t="shared" si="17"/>
        <v>4E</v>
      </c>
      <c r="J131" s="138" t="str">
        <f t="shared" si="17"/>
        <v>5E</v>
      </c>
      <c r="K131" s="138" t="str">
        <f t="shared" ref="K131:U131" si="18">+K123</f>
        <v>6E</v>
      </c>
      <c r="L131" s="138" t="str">
        <f t="shared" si="18"/>
        <v>7E</v>
      </c>
      <c r="M131" s="138" t="str">
        <f t="shared" si="18"/>
        <v>8E</v>
      </c>
      <c r="N131" s="138" t="str">
        <f t="shared" si="18"/>
        <v>9E</v>
      </c>
      <c r="O131" s="138" t="str">
        <f t="shared" si="18"/>
        <v>10E</v>
      </c>
      <c r="P131" s="138" t="str">
        <f t="shared" si="18"/>
        <v>11E</v>
      </c>
      <c r="Q131" s="138" t="str">
        <f t="shared" si="18"/>
        <v>12E</v>
      </c>
      <c r="R131" s="138" t="str">
        <f t="shared" si="18"/>
        <v>13E</v>
      </c>
      <c r="S131" s="138" t="str">
        <f t="shared" si="18"/>
        <v>14E</v>
      </c>
      <c r="T131" s="138" t="str">
        <f t="shared" si="18"/>
        <v>15E</v>
      </c>
      <c r="U131" s="138" t="str">
        <f t="shared" si="18"/>
        <v>16E</v>
      </c>
    </row>
    <row r="132" spans="2:22" ht="3.75" customHeight="1" outlineLevel="1" x14ac:dyDescent="0.2"/>
    <row r="133" spans="2:22" outlineLevel="1" x14ac:dyDescent="0.2">
      <c r="D133" s="240" t="s">
        <v>209</v>
      </c>
      <c r="E133" s="239">
        <f>+E162/1000</f>
        <v>0</v>
      </c>
      <c r="F133" s="239">
        <f t="shared" ref="F133:U133" si="19">+F162/1000</f>
        <v>0</v>
      </c>
      <c r="G133" s="239">
        <f t="shared" si="19"/>
        <v>0</v>
      </c>
      <c r="H133" s="239">
        <f t="shared" si="19"/>
        <v>0</v>
      </c>
      <c r="I133" s="239">
        <f t="shared" si="19"/>
        <v>0</v>
      </c>
      <c r="J133" s="239">
        <f t="shared" si="19"/>
        <v>0</v>
      </c>
      <c r="K133" s="239">
        <f t="shared" si="19"/>
        <v>0</v>
      </c>
      <c r="L133" s="239">
        <f t="shared" si="19"/>
        <v>0</v>
      </c>
      <c r="M133" s="239">
        <f t="shared" si="19"/>
        <v>0</v>
      </c>
      <c r="N133" s="239">
        <f t="shared" si="19"/>
        <v>0</v>
      </c>
      <c r="O133" s="239">
        <f t="shared" si="19"/>
        <v>0</v>
      </c>
      <c r="P133" s="239">
        <f t="shared" si="19"/>
        <v>0</v>
      </c>
      <c r="Q133" s="239">
        <f t="shared" si="19"/>
        <v>0</v>
      </c>
      <c r="R133" s="239">
        <f t="shared" si="19"/>
        <v>0</v>
      </c>
      <c r="S133" s="239">
        <f t="shared" si="19"/>
        <v>0</v>
      </c>
      <c r="T133" s="239">
        <f t="shared" si="19"/>
        <v>0</v>
      </c>
      <c r="U133" s="239">
        <f t="shared" si="19"/>
        <v>0</v>
      </c>
    </row>
    <row r="134" spans="2:22" outlineLevel="1" x14ac:dyDescent="0.2">
      <c r="D134" s="245" t="s">
        <v>213</v>
      </c>
      <c r="E134" s="239">
        <f>+E163/1000</f>
        <v>0</v>
      </c>
      <c r="F134" s="239">
        <f t="shared" ref="F134:U134" si="20">+F163/1000</f>
        <v>0</v>
      </c>
      <c r="G134" s="239">
        <f t="shared" si="20"/>
        <v>0</v>
      </c>
      <c r="H134" s="239">
        <f t="shared" si="20"/>
        <v>0</v>
      </c>
      <c r="I134" s="239">
        <f t="shared" si="20"/>
        <v>0</v>
      </c>
      <c r="J134" s="239">
        <f t="shared" si="20"/>
        <v>0</v>
      </c>
      <c r="K134" s="239">
        <f t="shared" si="20"/>
        <v>0</v>
      </c>
      <c r="L134" s="239">
        <f t="shared" si="20"/>
        <v>0</v>
      </c>
      <c r="M134" s="239">
        <f t="shared" si="20"/>
        <v>0</v>
      </c>
      <c r="N134" s="239">
        <f t="shared" si="20"/>
        <v>0</v>
      </c>
      <c r="O134" s="239">
        <f t="shared" si="20"/>
        <v>0</v>
      </c>
      <c r="P134" s="239">
        <f t="shared" si="20"/>
        <v>0</v>
      </c>
      <c r="Q134" s="239">
        <f t="shared" si="20"/>
        <v>0</v>
      </c>
      <c r="R134" s="239">
        <f t="shared" si="20"/>
        <v>0</v>
      </c>
      <c r="S134" s="239">
        <f t="shared" si="20"/>
        <v>0</v>
      </c>
      <c r="T134" s="239">
        <f t="shared" si="20"/>
        <v>0</v>
      </c>
      <c r="U134" s="239">
        <f t="shared" si="20"/>
        <v>0</v>
      </c>
    </row>
    <row r="135" spans="2:22" outlineLevel="1" x14ac:dyDescent="0.2">
      <c r="D135" s="245" t="s">
        <v>210</v>
      </c>
      <c r="E135" s="239">
        <f>+E164/1000</f>
        <v>0</v>
      </c>
      <c r="F135" s="239">
        <f t="shared" ref="F135:U135" si="21">+F164/1000</f>
        <v>0</v>
      </c>
      <c r="G135" s="239">
        <f t="shared" si="21"/>
        <v>0</v>
      </c>
      <c r="H135" s="239">
        <f t="shared" si="21"/>
        <v>0</v>
      </c>
      <c r="I135" s="239">
        <f t="shared" si="21"/>
        <v>0</v>
      </c>
      <c r="J135" s="239">
        <f t="shared" si="21"/>
        <v>0</v>
      </c>
      <c r="K135" s="239">
        <f t="shared" si="21"/>
        <v>0</v>
      </c>
      <c r="L135" s="239">
        <f t="shared" si="21"/>
        <v>0</v>
      </c>
      <c r="M135" s="239">
        <f t="shared" si="21"/>
        <v>0</v>
      </c>
      <c r="N135" s="239">
        <f t="shared" si="21"/>
        <v>0</v>
      </c>
      <c r="O135" s="239">
        <f t="shared" si="21"/>
        <v>0</v>
      </c>
      <c r="P135" s="239">
        <f t="shared" si="21"/>
        <v>0</v>
      </c>
      <c r="Q135" s="239">
        <f t="shared" si="21"/>
        <v>0</v>
      </c>
      <c r="R135" s="239">
        <f t="shared" si="21"/>
        <v>0</v>
      </c>
      <c r="S135" s="239">
        <f t="shared" si="21"/>
        <v>0</v>
      </c>
      <c r="T135" s="239">
        <f t="shared" si="21"/>
        <v>0</v>
      </c>
      <c r="U135" s="239">
        <f t="shared" si="21"/>
        <v>0</v>
      </c>
    </row>
    <row r="136" spans="2:22" outlineLevel="1" x14ac:dyDescent="0.2">
      <c r="D136" s="245" t="s">
        <v>211</v>
      </c>
      <c r="E136" s="239">
        <f>+E165/1000</f>
        <v>0</v>
      </c>
      <c r="F136" s="239">
        <f t="shared" ref="F136:U136" si="22">+F165/1000</f>
        <v>0</v>
      </c>
      <c r="G136" s="239">
        <f t="shared" si="22"/>
        <v>0</v>
      </c>
      <c r="H136" s="239">
        <f t="shared" si="22"/>
        <v>0</v>
      </c>
      <c r="I136" s="239">
        <f t="shared" si="22"/>
        <v>0</v>
      </c>
      <c r="J136" s="239">
        <f t="shared" si="22"/>
        <v>0</v>
      </c>
      <c r="K136" s="239">
        <f t="shared" si="22"/>
        <v>0</v>
      </c>
      <c r="L136" s="239">
        <f t="shared" si="22"/>
        <v>0</v>
      </c>
      <c r="M136" s="239">
        <f t="shared" si="22"/>
        <v>0</v>
      </c>
      <c r="N136" s="239">
        <f t="shared" si="22"/>
        <v>0</v>
      </c>
      <c r="O136" s="239">
        <f t="shared" si="22"/>
        <v>0</v>
      </c>
      <c r="P136" s="239">
        <f t="shared" si="22"/>
        <v>0</v>
      </c>
      <c r="Q136" s="239">
        <f t="shared" si="22"/>
        <v>0</v>
      </c>
      <c r="R136" s="239">
        <f t="shared" si="22"/>
        <v>0</v>
      </c>
      <c r="S136" s="239">
        <f t="shared" si="22"/>
        <v>0</v>
      </c>
      <c r="T136" s="239">
        <f t="shared" si="22"/>
        <v>0</v>
      </c>
      <c r="U136" s="239">
        <f t="shared" si="22"/>
        <v>0</v>
      </c>
    </row>
    <row r="137" spans="2:22" x14ac:dyDescent="0.2">
      <c r="E137" s="244"/>
      <c r="F137" s="67"/>
      <c r="G137" s="67"/>
      <c r="H137" s="67"/>
      <c r="I137" s="67"/>
      <c r="J137" s="67"/>
      <c r="K137" s="67"/>
      <c r="L137" s="67"/>
      <c r="M137" s="67"/>
      <c r="N137" s="67"/>
      <c r="O137" s="67"/>
      <c r="P137" s="67"/>
      <c r="Q137" s="67"/>
      <c r="R137" s="67"/>
      <c r="S137" s="67"/>
      <c r="T137" s="67"/>
      <c r="U137" s="67"/>
      <c r="V137" s="67"/>
    </row>
    <row r="138" spans="2:22" x14ac:dyDescent="0.2">
      <c r="E138" s="244"/>
      <c r="F138" s="67"/>
      <c r="G138" s="67"/>
      <c r="H138" s="67"/>
      <c r="I138" s="67"/>
      <c r="J138" s="67"/>
      <c r="K138" s="67"/>
      <c r="L138" s="67"/>
      <c r="M138" s="67"/>
      <c r="N138" s="67"/>
      <c r="O138" s="67"/>
      <c r="P138" s="67"/>
      <c r="Q138" s="67"/>
      <c r="R138" s="67"/>
      <c r="S138" s="67"/>
      <c r="T138" s="67"/>
      <c r="U138" s="67"/>
      <c r="V138" s="67"/>
    </row>
    <row r="139" spans="2:22" ht="15.75" x14ac:dyDescent="0.25">
      <c r="E139" s="248">
        <f t="shared" ref="E139:U139" si="23">+E10</f>
        <v>0</v>
      </c>
      <c r="F139" s="248" t="str">
        <f t="shared" si="23"/>
        <v>1E</v>
      </c>
      <c r="G139" s="248" t="str">
        <f t="shared" si="23"/>
        <v>2E</v>
      </c>
      <c r="H139" s="248" t="str">
        <f t="shared" si="23"/>
        <v>3E</v>
      </c>
      <c r="I139" s="248" t="str">
        <f t="shared" si="23"/>
        <v>4E</v>
      </c>
      <c r="J139" s="248" t="str">
        <f t="shared" si="23"/>
        <v>5E</v>
      </c>
      <c r="K139" s="248" t="str">
        <f t="shared" si="23"/>
        <v>6E</v>
      </c>
      <c r="L139" s="248" t="str">
        <f t="shared" ref="L139" si="24">+L10</f>
        <v>7E</v>
      </c>
      <c r="M139" s="248" t="str">
        <f t="shared" ref="M139" si="25">+M10</f>
        <v>8E</v>
      </c>
      <c r="N139" s="248" t="str">
        <f t="shared" ref="N139" si="26">+N10</f>
        <v>9E</v>
      </c>
      <c r="O139" s="248" t="str">
        <f t="shared" ref="O139" si="27">+O10</f>
        <v>10E</v>
      </c>
      <c r="P139" s="248" t="str">
        <f t="shared" ref="P139" si="28">+P10</f>
        <v>11E</v>
      </c>
      <c r="Q139" s="248" t="str">
        <f t="shared" ref="Q139" si="29">+Q10</f>
        <v>12E</v>
      </c>
      <c r="R139" s="248" t="str">
        <f t="shared" ref="R139" si="30">+R10</f>
        <v>13E</v>
      </c>
      <c r="S139" s="248" t="str">
        <f t="shared" ref="S139" si="31">+S10</f>
        <v>14E</v>
      </c>
      <c r="T139" s="248" t="str">
        <f t="shared" si="23"/>
        <v>15E</v>
      </c>
      <c r="U139" s="248" t="str">
        <f t="shared" si="23"/>
        <v>16E</v>
      </c>
    </row>
    <row r="140" spans="2:22" s="62" customFormat="1" x14ac:dyDescent="0.2">
      <c r="B140" s="204" t="s">
        <v>202</v>
      </c>
      <c r="C140" s="205"/>
      <c r="D140" s="205"/>
      <c r="E140" s="214">
        <f>+Balances!I36</f>
        <v>0</v>
      </c>
      <c r="F140" s="206">
        <f>+Balances!K36</f>
        <v>0</v>
      </c>
      <c r="G140" s="206">
        <f>+Balances!M36</f>
        <v>0</v>
      </c>
      <c r="H140" s="206">
        <f>+Balances!O36</f>
        <v>0</v>
      </c>
      <c r="I140" s="206">
        <f>+Balances!Q36</f>
        <v>0</v>
      </c>
      <c r="J140" s="206">
        <f>+Balances!S36</f>
        <v>0</v>
      </c>
      <c r="K140" s="206">
        <f>+Balances!U36</f>
        <v>0</v>
      </c>
      <c r="L140" s="206">
        <f>+Balances!W36</f>
        <v>0</v>
      </c>
      <c r="M140" s="206">
        <f>+Balances!Y36</f>
        <v>0</v>
      </c>
      <c r="N140" s="206">
        <f>+Balances!AA36</f>
        <v>0</v>
      </c>
      <c r="O140" s="206">
        <f>+Balances!AC36</f>
        <v>0</v>
      </c>
      <c r="P140" s="206">
        <f>+Balances!AE36</f>
        <v>0</v>
      </c>
      <c r="Q140" s="206">
        <f>+Balances!AG36</f>
        <v>0</v>
      </c>
      <c r="R140" s="206">
        <f>+Balances!AI36</f>
        <v>0</v>
      </c>
      <c r="S140" s="206">
        <f>+Balances!AK36</f>
        <v>0</v>
      </c>
      <c r="T140" s="206">
        <f>+Balances!AM36</f>
        <v>0</v>
      </c>
      <c r="U140" s="207">
        <f>+Balances!AO36</f>
        <v>0</v>
      </c>
    </row>
    <row r="141" spans="2:22" s="62" customFormat="1" x14ac:dyDescent="0.2">
      <c r="B141" s="66" t="s">
        <v>203</v>
      </c>
      <c r="E141" s="216">
        <f>+Balances!I12</f>
        <v>0</v>
      </c>
      <c r="F141" s="67">
        <f>+Balances!K12</f>
        <v>0</v>
      </c>
      <c r="G141" s="67">
        <f>+Balances!M12</f>
        <v>0</v>
      </c>
      <c r="H141" s="67">
        <f>+Balances!O12</f>
        <v>0</v>
      </c>
      <c r="I141" s="67">
        <f>+Balances!Q12</f>
        <v>0</v>
      </c>
      <c r="J141" s="67">
        <f>+Balances!S12</f>
        <v>0</v>
      </c>
      <c r="K141" s="67">
        <f>+Balances!U12</f>
        <v>0</v>
      </c>
      <c r="L141" s="67">
        <f>+Balances!W12</f>
        <v>0</v>
      </c>
      <c r="M141" s="67">
        <f>+Balances!Y12</f>
        <v>0</v>
      </c>
      <c r="N141" s="67">
        <f>+Balances!AA12</f>
        <v>0</v>
      </c>
      <c r="O141" s="67">
        <f>+Balances!AC12</f>
        <v>0</v>
      </c>
      <c r="P141" s="67">
        <f>+Balances!AE12</f>
        <v>0</v>
      </c>
      <c r="Q141" s="67">
        <f>+Balances!AG12</f>
        <v>0</v>
      </c>
      <c r="R141" s="67">
        <f>+Balances!AI12</f>
        <v>0</v>
      </c>
      <c r="S141" s="67">
        <f>+Balances!AK12</f>
        <v>0</v>
      </c>
      <c r="T141" s="67">
        <f>+Balances!AM12</f>
        <v>0</v>
      </c>
      <c r="U141" s="210">
        <f>+Balances!AO12</f>
        <v>0</v>
      </c>
    </row>
    <row r="142" spans="2:22" s="62" customFormat="1" x14ac:dyDescent="0.2">
      <c r="B142" s="66" t="s">
        <v>183</v>
      </c>
      <c r="E142" s="216">
        <f>+Balances!I42</f>
        <v>0</v>
      </c>
      <c r="F142" s="67">
        <f>+Balances!K42</f>
        <v>0</v>
      </c>
      <c r="G142" s="67">
        <f>+Balances!M42</f>
        <v>0</v>
      </c>
      <c r="H142" s="67">
        <f>+Balances!O42</f>
        <v>0</v>
      </c>
      <c r="I142" s="67">
        <f>+Balances!Q42</f>
        <v>0</v>
      </c>
      <c r="J142" s="67">
        <f>+Balances!S42</f>
        <v>0</v>
      </c>
      <c r="K142" s="67">
        <f>+Balances!U42</f>
        <v>0</v>
      </c>
      <c r="L142" s="67">
        <f>+Balances!W42</f>
        <v>0</v>
      </c>
      <c r="M142" s="67">
        <f>+Balances!Y42</f>
        <v>0</v>
      </c>
      <c r="N142" s="67">
        <f>+Balances!AA42</f>
        <v>0</v>
      </c>
      <c r="O142" s="67">
        <f>+Balances!AC42</f>
        <v>0</v>
      </c>
      <c r="P142" s="67">
        <f>+Balances!AE42</f>
        <v>0</v>
      </c>
      <c r="Q142" s="67">
        <f>+Balances!AG42</f>
        <v>0</v>
      </c>
      <c r="R142" s="67">
        <f>+Balances!AI42</f>
        <v>0</v>
      </c>
      <c r="S142" s="67">
        <f>+Balances!AK42</f>
        <v>0</v>
      </c>
      <c r="T142" s="67">
        <f>+Balances!AM42</f>
        <v>0</v>
      </c>
      <c r="U142" s="210">
        <f>+Balances!AO42</f>
        <v>0</v>
      </c>
    </row>
    <row r="143" spans="2:22" s="62" customFormat="1" x14ac:dyDescent="0.2">
      <c r="B143" s="66" t="s">
        <v>184</v>
      </c>
      <c r="E143" s="216">
        <f>+Balances!I40</f>
        <v>0</v>
      </c>
      <c r="F143" s="67">
        <f>+Balances!K40</f>
        <v>0</v>
      </c>
      <c r="G143" s="67">
        <f>+Balances!M40</f>
        <v>0</v>
      </c>
      <c r="H143" s="67">
        <f>+Balances!O40</f>
        <v>0</v>
      </c>
      <c r="I143" s="67">
        <f>+Balances!Q40</f>
        <v>0</v>
      </c>
      <c r="J143" s="67">
        <f>+Balances!S40</f>
        <v>0</v>
      </c>
      <c r="K143" s="67">
        <f>+Balances!U40</f>
        <v>0</v>
      </c>
      <c r="L143" s="67">
        <f>+Balances!W40</f>
        <v>0</v>
      </c>
      <c r="M143" s="67">
        <f>+Balances!Y40</f>
        <v>0</v>
      </c>
      <c r="N143" s="67">
        <f>+Balances!AA40</f>
        <v>0</v>
      </c>
      <c r="O143" s="67">
        <f>+Balances!AC40</f>
        <v>0</v>
      </c>
      <c r="P143" s="67">
        <f>+Balances!AE40</f>
        <v>0</v>
      </c>
      <c r="Q143" s="67">
        <f>+Balances!AG40</f>
        <v>0</v>
      </c>
      <c r="R143" s="67">
        <f>+Balances!AI40</f>
        <v>0</v>
      </c>
      <c r="S143" s="67">
        <f>+Balances!AK40</f>
        <v>0</v>
      </c>
      <c r="T143" s="67">
        <f>+Balances!AM40</f>
        <v>0</v>
      </c>
      <c r="U143" s="210">
        <f>+Balances!AO40</f>
        <v>0</v>
      </c>
    </row>
    <row r="144" spans="2:22" s="62" customFormat="1" x14ac:dyDescent="0.2">
      <c r="B144" s="66" t="s">
        <v>185</v>
      </c>
      <c r="E144" s="216">
        <f>+Balances!I58</f>
        <v>0</v>
      </c>
      <c r="F144" s="67">
        <f>+Balances!K58</f>
        <v>0</v>
      </c>
      <c r="G144" s="67">
        <f>+Balances!M58</f>
        <v>0</v>
      </c>
      <c r="H144" s="67">
        <f>+Balances!O58</f>
        <v>0</v>
      </c>
      <c r="I144" s="67">
        <f>+Balances!Q58</f>
        <v>0</v>
      </c>
      <c r="J144" s="67">
        <f>+Balances!S58</f>
        <v>0</v>
      </c>
      <c r="K144" s="67">
        <f>+Balances!U58</f>
        <v>0</v>
      </c>
      <c r="L144" s="67">
        <f>+Balances!W58</f>
        <v>0</v>
      </c>
      <c r="M144" s="67">
        <f>+Balances!Y58</f>
        <v>0</v>
      </c>
      <c r="N144" s="67">
        <f>+Balances!AA58</f>
        <v>0</v>
      </c>
      <c r="O144" s="67">
        <f>+Balances!AC58</f>
        <v>0</v>
      </c>
      <c r="P144" s="67">
        <f>+Balances!AE58</f>
        <v>0</v>
      </c>
      <c r="Q144" s="67">
        <f>+Balances!AG58</f>
        <v>0</v>
      </c>
      <c r="R144" s="67">
        <f>+Balances!AI58</f>
        <v>0</v>
      </c>
      <c r="S144" s="67">
        <f>+Balances!AK58</f>
        <v>0</v>
      </c>
      <c r="T144" s="67">
        <f>+Balances!AM58</f>
        <v>0</v>
      </c>
      <c r="U144" s="210">
        <f>+Balances!AO58</f>
        <v>0</v>
      </c>
    </row>
    <row r="145" spans="2:21" s="62" customFormat="1" x14ac:dyDescent="0.2">
      <c r="B145" s="249" t="s">
        <v>186</v>
      </c>
      <c r="C145" s="41"/>
      <c r="D145" s="41"/>
      <c r="E145" s="250">
        <f>+Balances!I52</f>
        <v>0</v>
      </c>
      <c r="F145" s="251">
        <f>+Balances!K52</f>
        <v>0</v>
      </c>
      <c r="G145" s="251">
        <f>+Balances!M52</f>
        <v>0</v>
      </c>
      <c r="H145" s="251">
        <f>+Balances!O52</f>
        <v>0</v>
      </c>
      <c r="I145" s="251">
        <f>+Balances!Q52</f>
        <v>0</v>
      </c>
      <c r="J145" s="251">
        <f>+Balances!S52</f>
        <v>0</v>
      </c>
      <c r="K145" s="251">
        <f>+Balances!U52</f>
        <v>0</v>
      </c>
      <c r="L145" s="251">
        <f>+Balances!W52</f>
        <v>0</v>
      </c>
      <c r="M145" s="251">
        <f>+Balances!Y52</f>
        <v>0</v>
      </c>
      <c r="N145" s="251">
        <f>+Balances!AA52</f>
        <v>0</v>
      </c>
      <c r="O145" s="251">
        <f>+Balances!AC52</f>
        <v>0</v>
      </c>
      <c r="P145" s="251">
        <f>+Balances!AE52</f>
        <v>0</v>
      </c>
      <c r="Q145" s="251">
        <f>+Balances!AG52</f>
        <v>0</v>
      </c>
      <c r="R145" s="251">
        <f>+Balances!AI52</f>
        <v>0</v>
      </c>
      <c r="S145" s="251">
        <f>+Balances!AK52</f>
        <v>0</v>
      </c>
      <c r="T145" s="251">
        <f>+Balances!AM52</f>
        <v>0</v>
      </c>
      <c r="U145" s="252">
        <f>+Balances!AO52</f>
        <v>0</v>
      </c>
    </row>
    <row r="146" spans="2:21" s="62" customFormat="1" x14ac:dyDescent="0.2">
      <c r="B146" s="66" t="s">
        <v>199</v>
      </c>
      <c r="E146" s="215">
        <f>+Balances!I166</f>
        <v>0</v>
      </c>
      <c r="F146" s="208">
        <f>+Balances!K166</f>
        <v>0</v>
      </c>
      <c r="G146" s="208">
        <f>+Balances!M166</f>
        <v>0</v>
      </c>
      <c r="H146" s="208">
        <f>+Balances!O166</f>
        <v>0</v>
      </c>
      <c r="I146" s="208">
        <f>+Balances!Q166</f>
        <v>0</v>
      </c>
      <c r="J146" s="208">
        <f>+Balances!S166</f>
        <v>0</v>
      </c>
      <c r="K146" s="208">
        <f>+Balances!U166</f>
        <v>0</v>
      </c>
      <c r="L146" s="208">
        <f>+Balances!W166</f>
        <v>0</v>
      </c>
      <c r="M146" s="208">
        <f>+Balances!Y166</f>
        <v>0</v>
      </c>
      <c r="N146" s="208">
        <f>+Balances!AA166</f>
        <v>0</v>
      </c>
      <c r="O146" s="208">
        <f>+Balances!AC166</f>
        <v>0</v>
      </c>
      <c r="P146" s="208">
        <f>+Balances!AE166</f>
        <v>0</v>
      </c>
      <c r="Q146" s="208">
        <f>+Balances!AG166</f>
        <v>0</v>
      </c>
      <c r="R146" s="208">
        <f>+Balances!AI166</f>
        <v>0</v>
      </c>
      <c r="S146" s="208">
        <f>+Balances!AK166</f>
        <v>0</v>
      </c>
      <c r="T146" s="208">
        <f>+Balances!AM166</f>
        <v>0</v>
      </c>
      <c r="U146" s="209">
        <f>+Balances!AO166</f>
        <v>0</v>
      </c>
    </row>
    <row r="147" spans="2:21" s="62" customFormat="1" x14ac:dyDescent="0.2">
      <c r="B147" s="66" t="s">
        <v>177</v>
      </c>
      <c r="E147" s="216">
        <f>+Balances!I128</f>
        <v>0</v>
      </c>
      <c r="F147" s="67">
        <f>+Balances!K128</f>
        <v>0</v>
      </c>
      <c r="G147" s="67">
        <f>+Balances!M128</f>
        <v>0</v>
      </c>
      <c r="H147" s="67">
        <f>+Balances!O128</f>
        <v>0</v>
      </c>
      <c r="I147" s="67">
        <f>+Balances!Q128</f>
        <v>0</v>
      </c>
      <c r="J147" s="67">
        <f>+Balances!S128</f>
        <v>0</v>
      </c>
      <c r="K147" s="67">
        <f>+Balances!U128</f>
        <v>0</v>
      </c>
      <c r="L147" s="67">
        <f>+Balances!W128</f>
        <v>0</v>
      </c>
      <c r="M147" s="67">
        <f>+Balances!Y128</f>
        <v>0</v>
      </c>
      <c r="N147" s="67">
        <f>+Balances!AA128</f>
        <v>0</v>
      </c>
      <c r="O147" s="67">
        <f>+Balances!AC128</f>
        <v>0</v>
      </c>
      <c r="P147" s="67">
        <f>+Balances!AE128</f>
        <v>0</v>
      </c>
      <c r="Q147" s="67">
        <f>+Balances!AG128</f>
        <v>0</v>
      </c>
      <c r="R147" s="67">
        <f>+Balances!AI128</f>
        <v>0</v>
      </c>
      <c r="S147" s="67">
        <f>+Balances!AK128</f>
        <v>0</v>
      </c>
      <c r="T147" s="67">
        <f>+Balances!AM128</f>
        <v>0</v>
      </c>
      <c r="U147" s="210">
        <f>+Balances!AO128</f>
        <v>0</v>
      </c>
    </row>
    <row r="148" spans="2:21" s="62" customFormat="1" x14ac:dyDescent="0.2">
      <c r="B148" s="66" t="s">
        <v>178</v>
      </c>
      <c r="E148" s="216">
        <f>+Balances!I98</f>
        <v>0</v>
      </c>
      <c r="F148" s="67">
        <f>+Balances!K98</f>
        <v>0</v>
      </c>
      <c r="G148" s="67">
        <f>+Balances!M98</f>
        <v>0</v>
      </c>
      <c r="H148" s="67">
        <f>+Balances!O98</f>
        <v>0</v>
      </c>
      <c r="I148" s="67">
        <f>+Balances!Q98</f>
        <v>0</v>
      </c>
      <c r="J148" s="67">
        <f>+Balances!S98</f>
        <v>0</v>
      </c>
      <c r="K148" s="67">
        <f>+Balances!U98</f>
        <v>0</v>
      </c>
      <c r="L148" s="67">
        <f>+Balances!W98</f>
        <v>0</v>
      </c>
      <c r="M148" s="67">
        <f>+Balances!Y98</f>
        <v>0</v>
      </c>
      <c r="N148" s="67">
        <f>+Balances!AA98</f>
        <v>0</v>
      </c>
      <c r="O148" s="67">
        <f>+Balances!AC98</f>
        <v>0</v>
      </c>
      <c r="P148" s="67">
        <f>+Balances!AE98</f>
        <v>0</v>
      </c>
      <c r="Q148" s="67">
        <f>+Balances!AG98</f>
        <v>0</v>
      </c>
      <c r="R148" s="67">
        <f>+Balances!AI98</f>
        <v>0</v>
      </c>
      <c r="S148" s="67">
        <f>+Balances!AK98</f>
        <v>0</v>
      </c>
      <c r="T148" s="67">
        <f>+Balances!AM98</f>
        <v>0</v>
      </c>
      <c r="U148" s="210">
        <f>+Balances!AO98</f>
        <v>0</v>
      </c>
    </row>
    <row r="149" spans="2:21" s="62" customFormat="1" x14ac:dyDescent="0.2">
      <c r="B149" s="66" t="s">
        <v>179</v>
      </c>
      <c r="E149" s="216">
        <f t="shared" ref="E149:U149" si="32">+E147+E148</f>
        <v>0</v>
      </c>
      <c r="F149" s="67">
        <f t="shared" si="32"/>
        <v>0</v>
      </c>
      <c r="G149" s="67">
        <f t="shared" si="32"/>
        <v>0</v>
      </c>
      <c r="H149" s="67">
        <f t="shared" si="32"/>
        <v>0</v>
      </c>
      <c r="I149" s="67">
        <f t="shared" si="32"/>
        <v>0</v>
      </c>
      <c r="J149" s="67">
        <f t="shared" si="32"/>
        <v>0</v>
      </c>
      <c r="K149" s="67">
        <f t="shared" si="32"/>
        <v>0</v>
      </c>
      <c r="L149" s="67">
        <f t="shared" ref="L149" si="33">+L147+L148</f>
        <v>0</v>
      </c>
      <c r="M149" s="67">
        <f t="shared" ref="M149" si="34">+M147+M148</f>
        <v>0</v>
      </c>
      <c r="N149" s="67">
        <f t="shared" ref="N149" si="35">+N147+N148</f>
        <v>0</v>
      </c>
      <c r="O149" s="67">
        <f t="shared" ref="O149" si="36">+O147+O148</f>
        <v>0</v>
      </c>
      <c r="P149" s="67">
        <f t="shared" ref="P149" si="37">+P147+P148</f>
        <v>0</v>
      </c>
      <c r="Q149" s="67">
        <f t="shared" ref="Q149" si="38">+Q147+Q148</f>
        <v>0</v>
      </c>
      <c r="R149" s="67">
        <f t="shared" ref="R149" si="39">+R147+R148</f>
        <v>0</v>
      </c>
      <c r="S149" s="67">
        <f t="shared" ref="S149" si="40">+S147+S148</f>
        <v>0</v>
      </c>
      <c r="T149" s="67">
        <f t="shared" si="32"/>
        <v>0</v>
      </c>
      <c r="U149" s="210">
        <f t="shared" si="32"/>
        <v>0</v>
      </c>
    </row>
    <row r="150" spans="2:21" s="62" customFormat="1" x14ac:dyDescent="0.2">
      <c r="B150" s="66" t="s">
        <v>190</v>
      </c>
      <c r="E150" s="216">
        <f>+Balances!I70</f>
        <v>0</v>
      </c>
      <c r="F150" s="67">
        <f>+Balances!K70</f>
        <v>0</v>
      </c>
      <c r="G150" s="67">
        <f>+Balances!M70</f>
        <v>0</v>
      </c>
      <c r="H150" s="67">
        <f>+Balances!O70</f>
        <v>0</v>
      </c>
      <c r="I150" s="67">
        <f>+Balances!Q70</f>
        <v>0</v>
      </c>
      <c r="J150" s="67">
        <f>+Balances!S70</f>
        <v>0</v>
      </c>
      <c r="K150" s="67">
        <f>+Balances!U70</f>
        <v>0</v>
      </c>
      <c r="L150" s="67">
        <f>+Balances!W70</f>
        <v>0</v>
      </c>
      <c r="M150" s="67">
        <f>+Balances!Y70</f>
        <v>0</v>
      </c>
      <c r="N150" s="67">
        <f>+Balances!AA70</f>
        <v>0</v>
      </c>
      <c r="O150" s="67">
        <f>+Balances!AC70</f>
        <v>0</v>
      </c>
      <c r="P150" s="67">
        <f>+Balances!AE70</f>
        <v>0</v>
      </c>
      <c r="Q150" s="67">
        <f>+Balances!AG70</f>
        <v>0</v>
      </c>
      <c r="R150" s="67">
        <f>+Balances!AI70</f>
        <v>0</v>
      </c>
      <c r="S150" s="67">
        <f>+Balances!AK70</f>
        <v>0</v>
      </c>
      <c r="T150" s="67">
        <f>+Balances!AM70</f>
        <v>0</v>
      </c>
      <c r="U150" s="210">
        <f>+Balances!AO70</f>
        <v>0</v>
      </c>
    </row>
    <row r="151" spans="2:21" s="62" customFormat="1" x14ac:dyDescent="0.2">
      <c r="B151" s="66" t="s">
        <v>176</v>
      </c>
      <c r="E151" s="216">
        <f>+Balances!I70-Balances!I20</f>
        <v>0</v>
      </c>
      <c r="F151" s="67">
        <f>+Balances!K70-Balances!K20</f>
        <v>0</v>
      </c>
      <c r="G151" s="67">
        <f>+Balances!M70-Balances!M20</f>
        <v>0</v>
      </c>
      <c r="H151" s="67">
        <f>+Balances!O70-Balances!O20</f>
        <v>0</v>
      </c>
      <c r="I151" s="67">
        <f>+Balances!Q70-Balances!Q20</f>
        <v>0</v>
      </c>
      <c r="J151" s="67">
        <f>+Balances!S70-Balances!S20</f>
        <v>0</v>
      </c>
      <c r="K151" s="67">
        <f>+Balances!U70-Balances!U20</f>
        <v>0</v>
      </c>
      <c r="L151" s="67">
        <f>+Balances!W70-Balances!W20</f>
        <v>0</v>
      </c>
      <c r="M151" s="67">
        <f>+Balances!Y70-Balances!Y20</f>
        <v>0</v>
      </c>
      <c r="N151" s="67">
        <f>+Balances!AA70-Balances!AA20</f>
        <v>0</v>
      </c>
      <c r="O151" s="67">
        <f>+Balances!AC70-Balances!AC20</f>
        <v>0</v>
      </c>
      <c r="P151" s="67">
        <f>+Balances!AE70-Balances!AE20</f>
        <v>0</v>
      </c>
      <c r="Q151" s="67">
        <f>+Balances!AG70-Balances!AG20</f>
        <v>0</v>
      </c>
      <c r="R151" s="67">
        <f>+Balances!AI70-Balances!AI20</f>
        <v>0</v>
      </c>
      <c r="S151" s="67">
        <f>+Balances!AK70-Balances!AK20</f>
        <v>0</v>
      </c>
      <c r="T151" s="67">
        <f>+Balances!AM70-Balances!AM20</f>
        <v>0</v>
      </c>
      <c r="U151" s="210">
        <f>+Balances!AO70-Balances!AO20</f>
        <v>0</v>
      </c>
    </row>
    <row r="152" spans="2:21" s="62" customFormat="1" x14ac:dyDescent="0.2">
      <c r="B152" s="66" t="s">
        <v>188</v>
      </c>
      <c r="E152" s="216">
        <f>+Balances!I102</f>
        <v>0</v>
      </c>
      <c r="F152" s="67">
        <f>+Balances!K102</f>
        <v>0</v>
      </c>
      <c r="G152" s="67">
        <f>+Balances!M102</f>
        <v>0</v>
      </c>
      <c r="H152" s="67">
        <f>+Balances!O102</f>
        <v>0</v>
      </c>
      <c r="I152" s="67">
        <f>+Balances!Q102</f>
        <v>0</v>
      </c>
      <c r="J152" s="67">
        <f>+Balances!S102</f>
        <v>0</v>
      </c>
      <c r="K152" s="67">
        <f>+Balances!U102</f>
        <v>0</v>
      </c>
      <c r="L152" s="67">
        <f>+Balances!W102</f>
        <v>0</v>
      </c>
      <c r="M152" s="67">
        <f>+Balances!Y102</f>
        <v>0</v>
      </c>
      <c r="N152" s="67">
        <f>+Balances!AA102</f>
        <v>0</v>
      </c>
      <c r="O152" s="67">
        <f>+Balances!AC102</f>
        <v>0</v>
      </c>
      <c r="P152" s="67">
        <f>+Balances!AE102</f>
        <v>0</v>
      </c>
      <c r="Q152" s="67">
        <f>+Balances!AG102</f>
        <v>0</v>
      </c>
      <c r="R152" s="67">
        <f>+Balances!AI102</f>
        <v>0</v>
      </c>
      <c r="S152" s="67">
        <f>+Balances!AK102</f>
        <v>0</v>
      </c>
      <c r="T152" s="67">
        <f>+Balances!AM102</f>
        <v>0</v>
      </c>
      <c r="U152" s="210">
        <f>+Balances!AO102</f>
        <v>0</v>
      </c>
    </row>
    <row r="153" spans="2:21" s="62" customFormat="1" x14ac:dyDescent="0.2">
      <c r="B153" s="66" t="s">
        <v>189</v>
      </c>
      <c r="E153" s="216">
        <f>+Balances!I134</f>
        <v>0</v>
      </c>
      <c r="F153" s="67">
        <f>+Balances!K134</f>
        <v>0</v>
      </c>
      <c r="G153" s="67">
        <f>+Balances!M134</f>
        <v>0</v>
      </c>
      <c r="H153" s="67">
        <f>+Balances!O134</f>
        <v>0</v>
      </c>
      <c r="I153" s="67">
        <f>+Balances!Q134</f>
        <v>0</v>
      </c>
      <c r="J153" s="67">
        <f>+Balances!S134</f>
        <v>0</v>
      </c>
      <c r="K153" s="67">
        <f>+Balances!U134</f>
        <v>0</v>
      </c>
      <c r="L153" s="67">
        <f>+Balances!W134</f>
        <v>0</v>
      </c>
      <c r="M153" s="67">
        <f>+Balances!Y134</f>
        <v>0</v>
      </c>
      <c r="N153" s="67">
        <f>+Balances!AA134</f>
        <v>0</v>
      </c>
      <c r="O153" s="67">
        <f>+Balances!AC134</f>
        <v>0</v>
      </c>
      <c r="P153" s="67">
        <f>+Balances!AE134</f>
        <v>0</v>
      </c>
      <c r="Q153" s="67">
        <f>+Balances!AG134</f>
        <v>0</v>
      </c>
      <c r="R153" s="67">
        <f>+Balances!AI134</f>
        <v>0</v>
      </c>
      <c r="S153" s="67">
        <f>+Balances!AK134</f>
        <v>0</v>
      </c>
      <c r="T153" s="67">
        <f>+Balances!AM134</f>
        <v>0</v>
      </c>
      <c r="U153" s="210">
        <f>+Balances!AO134</f>
        <v>0</v>
      </c>
    </row>
    <row r="154" spans="2:21" s="62" customFormat="1" x14ac:dyDescent="0.2">
      <c r="B154" s="66" t="s">
        <v>187</v>
      </c>
      <c r="E154" s="216">
        <f>+Balances!I160</f>
        <v>0</v>
      </c>
      <c r="F154" s="67">
        <f>+Balances!K160</f>
        <v>0</v>
      </c>
      <c r="G154" s="67">
        <f>+Balances!M160</f>
        <v>0</v>
      </c>
      <c r="H154" s="67">
        <f>+Balances!O160</f>
        <v>0</v>
      </c>
      <c r="I154" s="67">
        <f>+Balances!Q160</f>
        <v>0</v>
      </c>
      <c r="J154" s="67">
        <f>+Balances!S160</f>
        <v>0</v>
      </c>
      <c r="K154" s="67">
        <f>+Balances!U160</f>
        <v>0</v>
      </c>
      <c r="L154" s="67">
        <f>+Balances!W160</f>
        <v>0</v>
      </c>
      <c r="M154" s="67">
        <f>+Balances!Y160</f>
        <v>0</v>
      </c>
      <c r="N154" s="67">
        <f>+Balances!AA160</f>
        <v>0</v>
      </c>
      <c r="O154" s="67">
        <f>+Balances!AC160</f>
        <v>0</v>
      </c>
      <c r="P154" s="67">
        <f>+Balances!AE160</f>
        <v>0</v>
      </c>
      <c r="Q154" s="67">
        <f>+Balances!AG160</f>
        <v>0</v>
      </c>
      <c r="R154" s="67">
        <f>+Balances!AI160</f>
        <v>0</v>
      </c>
      <c r="S154" s="67">
        <f>+Balances!AK160</f>
        <v>0</v>
      </c>
      <c r="T154" s="67">
        <f>+Balances!AM160</f>
        <v>0</v>
      </c>
      <c r="U154" s="210">
        <f>+Balances!AO160</f>
        <v>0</v>
      </c>
    </row>
    <row r="155" spans="2:21" s="62" customFormat="1" x14ac:dyDescent="0.2">
      <c r="B155" s="249" t="s">
        <v>207</v>
      </c>
      <c r="C155" s="41"/>
      <c r="D155" s="41"/>
      <c r="E155" s="250">
        <f>+Balances!I104+Balances!I136</f>
        <v>0</v>
      </c>
      <c r="F155" s="251">
        <f>+Balances!K104+Balances!K136</f>
        <v>0</v>
      </c>
      <c r="G155" s="251">
        <f>+Balances!M104+Balances!M136</f>
        <v>0</v>
      </c>
      <c r="H155" s="251">
        <f>+Balances!O104+Balances!O136</f>
        <v>0</v>
      </c>
      <c r="I155" s="251">
        <f>+Balances!Q104+Balances!Q136</f>
        <v>0</v>
      </c>
      <c r="J155" s="251">
        <f>+Balances!S104+Balances!S136</f>
        <v>0</v>
      </c>
      <c r="K155" s="251">
        <f>+Balances!U104+Balances!U136</f>
        <v>0</v>
      </c>
      <c r="L155" s="251">
        <f>+Balances!W104+Balances!W136</f>
        <v>0</v>
      </c>
      <c r="M155" s="251">
        <f>+Balances!Y104+Balances!Y136</f>
        <v>0</v>
      </c>
      <c r="N155" s="251">
        <f>+Balances!AA104+Balances!AA136</f>
        <v>0</v>
      </c>
      <c r="O155" s="251">
        <f>+Balances!AC104+Balances!AC136</f>
        <v>0</v>
      </c>
      <c r="P155" s="251">
        <f>+Balances!AE104+Balances!AE136</f>
        <v>0</v>
      </c>
      <c r="Q155" s="251">
        <f>+Balances!AG104+Balances!AG136</f>
        <v>0</v>
      </c>
      <c r="R155" s="251">
        <f>+Balances!AI104+Balances!AI136</f>
        <v>0</v>
      </c>
      <c r="S155" s="251">
        <f>+Balances!AK104+Balances!AK136</f>
        <v>0</v>
      </c>
      <c r="T155" s="251">
        <f>+Balances!AM104+Balances!AM136</f>
        <v>0</v>
      </c>
      <c r="U155" s="252">
        <f>+Balances!AO104+Balances!AO136</f>
        <v>0</v>
      </c>
    </row>
    <row r="156" spans="2:21" s="62" customFormat="1" x14ac:dyDescent="0.2">
      <c r="B156" s="66" t="s">
        <v>181</v>
      </c>
      <c r="E156" s="216">
        <f>+'Cta Rdos'!I12</f>
        <v>0</v>
      </c>
      <c r="F156" s="67">
        <f>+'Cta Rdos'!K12</f>
        <v>0</v>
      </c>
      <c r="G156" s="67">
        <f>+'Cta Rdos'!M12</f>
        <v>0</v>
      </c>
      <c r="H156" s="67">
        <f>+'Cta Rdos'!O12</f>
        <v>0</v>
      </c>
      <c r="I156" s="67">
        <f>+'Cta Rdos'!Q12</f>
        <v>0</v>
      </c>
      <c r="J156" s="67">
        <f>+'Cta Rdos'!S12</f>
        <v>0</v>
      </c>
      <c r="K156" s="67">
        <f>+'Cta Rdos'!U12</f>
        <v>0</v>
      </c>
      <c r="L156" s="67">
        <f>+'Cta Rdos'!W12</f>
        <v>0</v>
      </c>
      <c r="M156" s="67">
        <f>+'Cta Rdos'!Y12</f>
        <v>0</v>
      </c>
      <c r="N156" s="67">
        <f>+'Cta Rdos'!AA12</f>
        <v>0</v>
      </c>
      <c r="O156" s="67">
        <f>+'Cta Rdos'!AC12</f>
        <v>0</v>
      </c>
      <c r="P156" s="67">
        <f>+'Cta Rdos'!AE12</f>
        <v>0</v>
      </c>
      <c r="Q156" s="67">
        <f>+'Cta Rdos'!AG12</f>
        <v>0</v>
      </c>
      <c r="R156" s="67">
        <f>+'Cta Rdos'!AI12</f>
        <v>0</v>
      </c>
      <c r="S156" s="67">
        <f>+'Cta Rdos'!AK12</f>
        <v>0</v>
      </c>
      <c r="T156" s="67">
        <f>+'Cta Rdos'!AM12</f>
        <v>0</v>
      </c>
      <c r="U156" s="210">
        <f>+'Cta Rdos'!AO12</f>
        <v>0</v>
      </c>
    </row>
    <row r="157" spans="2:21" s="62" customFormat="1" x14ac:dyDescent="0.2">
      <c r="B157" s="66" t="s">
        <v>182</v>
      </c>
      <c r="E157" s="216">
        <f>+'Cta Rdos'!I21</f>
        <v>0</v>
      </c>
      <c r="F157" s="67">
        <f>+'Cta Rdos'!K21</f>
        <v>0</v>
      </c>
      <c r="G157" s="67">
        <f>+'Cta Rdos'!M21</f>
        <v>0</v>
      </c>
      <c r="H157" s="67">
        <f>+'Cta Rdos'!O21</f>
        <v>0</v>
      </c>
      <c r="I157" s="67">
        <f>+'Cta Rdos'!Q21</f>
        <v>0</v>
      </c>
      <c r="J157" s="67">
        <f>+'Cta Rdos'!S21</f>
        <v>0</v>
      </c>
      <c r="K157" s="67">
        <f>+'Cta Rdos'!U21</f>
        <v>0</v>
      </c>
      <c r="L157" s="67">
        <f>+'Cta Rdos'!W21</f>
        <v>0</v>
      </c>
      <c r="M157" s="67">
        <f>+'Cta Rdos'!Y21</f>
        <v>0</v>
      </c>
      <c r="N157" s="67">
        <f>+'Cta Rdos'!AA21</f>
        <v>0</v>
      </c>
      <c r="O157" s="67">
        <f>+'Cta Rdos'!AC21</f>
        <v>0</v>
      </c>
      <c r="P157" s="67">
        <f>+'Cta Rdos'!AE21</f>
        <v>0</v>
      </c>
      <c r="Q157" s="67">
        <f>+'Cta Rdos'!AG21</f>
        <v>0</v>
      </c>
      <c r="R157" s="67">
        <f>+'Cta Rdos'!AI21</f>
        <v>0</v>
      </c>
      <c r="S157" s="67">
        <f>+'Cta Rdos'!AK21</f>
        <v>0</v>
      </c>
      <c r="T157" s="67">
        <f>+'Cta Rdos'!AM21</f>
        <v>0</v>
      </c>
      <c r="U157" s="210">
        <f>+'Cta Rdos'!AO21</f>
        <v>0</v>
      </c>
    </row>
    <row r="158" spans="2:21" s="62" customFormat="1" x14ac:dyDescent="0.2">
      <c r="B158" s="66" t="s">
        <v>180</v>
      </c>
      <c r="E158" s="216">
        <f>+'Cta Rdos'!I45</f>
        <v>0</v>
      </c>
      <c r="F158" s="67">
        <f>+'Cta Rdos'!K45</f>
        <v>0</v>
      </c>
      <c r="G158" s="67">
        <f>+'Cta Rdos'!M45</f>
        <v>0</v>
      </c>
      <c r="H158" s="67">
        <f>+'Cta Rdos'!O45</f>
        <v>0</v>
      </c>
      <c r="I158" s="67">
        <f>+'Cta Rdos'!Q45</f>
        <v>0</v>
      </c>
      <c r="J158" s="67">
        <f>+'Cta Rdos'!S45</f>
        <v>0</v>
      </c>
      <c r="K158" s="67">
        <f>+'Cta Rdos'!U45</f>
        <v>0</v>
      </c>
      <c r="L158" s="67">
        <f>+'Cta Rdos'!W45</f>
        <v>0</v>
      </c>
      <c r="M158" s="67">
        <f>+'Cta Rdos'!Y45</f>
        <v>0</v>
      </c>
      <c r="N158" s="67">
        <f>+'Cta Rdos'!AA45</f>
        <v>0</v>
      </c>
      <c r="O158" s="67">
        <f>+'Cta Rdos'!AC45</f>
        <v>0</v>
      </c>
      <c r="P158" s="67">
        <f>+'Cta Rdos'!AE45</f>
        <v>0</v>
      </c>
      <c r="Q158" s="67">
        <f>+'Cta Rdos'!AG45</f>
        <v>0</v>
      </c>
      <c r="R158" s="67">
        <f>+'Cta Rdos'!AI45</f>
        <v>0</v>
      </c>
      <c r="S158" s="67">
        <f>+'Cta Rdos'!AK45</f>
        <v>0</v>
      </c>
      <c r="T158" s="67">
        <f>+'Cta Rdos'!AM45</f>
        <v>0</v>
      </c>
      <c r="U158" s="210">
        <f>+'Cta Rdos'!AO45</f>
        <v>0</v>
      </c>
    </row>
    <row r="159" spans="2:21" s="62" customFormat="1" x14ac:dyDescent="0.2">
      <c r="B159" s="66" t="s">
        <v>223</v>
      </c>
      <c r="E159" s="216">
        <f>+'Cta Rdos'!I53</f>
        <v>0</v>
      </c>
      <c r="F159" s="67">
        <f>+'Cta Rdos'!K53</f>
        <v>0</v>
      </c>
      <c r="G159" s="67">
        <f>+'Cta Rdos'!M53</f>
        <v>0</v>
      </c>
      <c r="H159" s="67">
        <f>+'Cta Rdos'!O53</f>
        <v>0</v>
      </c>
      <c r="I159" s="67">
        <f>+'Cta Rdos'!Q53</f>
        <v>0</v>
      </c>
      <c r="J159" s="67">
        <f>+'Cta Rdos'!S53</f>
        <v>0</v>
      </c>
      <c r="K159" s="67">
        <f>+'Cta Rdos'!U53</f>
        <v>0</v>
      </c>
      <c r="L159" s="67">
        <f>+'Cta Rdos'!W53</f>
        <v>0</v>
      </c>
      <c r="M159" s="67">
        <f>+'Cta Rdos'!Y53</f>
        <v>0</v>
      </c>
      <c r="N159" s="67">
        <f>+'Cta Rdos'!AA53</f>
        <v>0</v>
      </c>
      <c r="O159" s="67">
        <f>+'Cta Rdos'!AC53</f>
        <v>0</v>
      </c>
      <c r="P159" s="67">
        <f>+'Cta Rdos'!AE53</f>
        <v>0</v>
      </c>
      <c r="Q159" s="67">
        <f>+'Cta Rdos'!AG53</f>
        <v>0</v>
      </c>
      <c r="R159" s="67">
        <f>+'Cta Rdos'!AI53</f>
        <v>0</v>
      </c>
      <c r="S159" s="67">
        <f>+'Cta Rdos'!AK53</f>
        <v>0</v>
      </c>
      <c r="T159" s="67">
        <f>+'Cta Rdos'!AM53</f>
        <v>0</v>
      </c>
      <c r="U159" s="210">
        <f>+'Cta Rdos'!AO53</f>
        <v>0</v>
      </c>
    </row>
    <row r="160" spans="2:21" s="62" customFormat="1" x14ac:dyDescent="0.2">
      <c r="B160" s="66" t="s">
        <v>224</v>
      </c>
      <c r="E160" s="216">
        <f>+'Cta Rdos'!I79</f>
        <v>0</v>
      </c>
      <c r="F160" s="67">
        <f>+'Cta Rdos'!K79</f>
        <v>0</v>
      </c>
      <c r="G160" s="67">
        <f>+'Cta Rdos'!M79</f>
        <v>0</v>
      </c>
      <c r="H160" s="67">
        <f>+'Cta Rdos'!O79</f>
        <v>0</v>
      </c>
      <c r="I160" s="67">
        <f>+'Cta Rdos'!Q79</f>
        <v>0</v>
      </c>
      <c r="J160" s="67">
        <f>+'Cta Rdos'!S79</f>
        <v>0</v>
      </c>
      <c r="K160" s="67">
        <f>+'Cta Rdos'!U79</f>
        <v>0</v>
      </c>
      <c r="L160" s="67">
        <f>+'Cta Rdos'!W79</f>
        <v>0</v>
      </c>
      <c r="M160" s="67">
        <f>+'Cta Rdos'!Y79</f>
        <v>0</v>
      </c>
      <c r="N160" s="67">
        <f>+'Cta Rdos'!AA79</f>
        <v>0</v>
      </c>
      <c r="O160" s="67">
        <f>+'Cta Rdos'!AC79</f>
        <v>0</v>
      </c>
      <c r="P160" s="67">
        <f>+'Cta Rdos'!AE79</f>
        <v>0</v>
      </c>
      <c r="Q160" s="67">
        <f>+'Cta Rdos'!AG79</f>
        <v>0</v>
      </c>
      <c r="R160" s="67">
        <f>+'Cta Rdos'!AI79</f>
        <v>0</v>
      </c>
      <c r="S160" s="67">
        <f>+'Cta Rdos'!AK79</f>
        <v>0</v>
      </c>
      <c r="T160" s="67">
        <f>+'Cta Rdos'!AM79</f>
        <v>0</v>
      </c>
      <c r="U160" s="210">
        <f>+'Cta Rdos'!AO79</f>
        <v>0</v>
      </c>
    </row>
    <row r="161" spans="2:21" s="62" customFormat="1" x14ac:dyDescent="0.2">
      <c r="B161" s="249" t="s">
        <v>157</v>
      </c>
      <c r="C161" s="41"/>
      <c r="D161" s="41"/>
      <c r="E161" s="250">
        <f>+'Cta Rdos'!I85</f>
        <v>0</v>
      </c>
      <c r="F161" s="251">
        <f>+'Cta Rdos'!K85</f>
        <v>0</v>
      </c>
      <c r="G161" s="251">
        <f>+'Cta Rdos'!M85</f>
        <v>0</v>
      </c>
      <c r="H161" s="251">
        <f>+'Cta Rdos'!O85</f>
        <v>0</v>
      </c>
      <c r="I161" s="251">
        <f>+'Cta Rdos'!Q85</f>
        <v>0</v>
      </c>
      <c r="J161" s="251">
        <f>+'Cta Rdos'!S85</f>
        <v>0</v>
      </c>
      <c r="K161" s="251">
        <f>+'Cta Rdos'!U85</f>
        <v>0</v>
      </c>
      <c r="L161" s="251">
        <f>+'Cta Rdos'!W85</f>
        <v>0</v>
      </c>
      <c r="M161" s="251">
        <f>+'Cta Rdos'!Y85</f>
        <v>0</v>
      </c>
      <c r="N161" s="251">
        <f>+'Cta Rdos'!AA85</f>
        <v>0</v>
      </c>
      <c r="O161" s="251">
        <f>+'Cta Rdos'!AC85</f>
        <v>0</v>
      </c>
      <c r="P161" s="251">
        <f>+'Cta Rdos'!AE85</f>
        <v>0</v>
      </c>
      <c r="Q161" s="251">
        <f>+'Cta Rdos'!AG85</f>
        <v>0</v>
      </c>
      <c r="R161" s="251">
        <f>+'Cta Rdos'!AI85</f>
        <v>0</v>
      </c>
      <c r="S161" s="251">
        <f>+'Cta Rdos'!AK85</f>
        <v>0</v>
      </c>
      <c r="T161" s="251">
        <f>+'Cta Rdos'!AM85</f>
        <v>0</v>
      </c>
      <c r="U161" s="252">
        <f>+'Cta Rdos'!AO85</f>
        <v>0</v>
      </c>
    </row>
    <row r="162" spans="2:21" s="62" customFormat="1" x14ac:dyDescent="0.2">
      <c r="B162" s="66" t="s">
        <v>212</v>
      </c>
      <c r="E162" s="216">
        <f>+'Cash Flow'!D22</f>
        <v>0</v>
      </c>
      <c r="F162" s="67">
        <f>+'Cash Flow'!E22</f>
        <v>0</v>
      </c>
      <c r="G162" s="67">
        <f>+'Cash Flow'!G22</f>
        <v>0</v>
      </c>
      <c r="H162" s="67">
        <f>+'Cash Flow'!I22</f>
        <v>0</v>
      </c>
      <c r="I162" s="67">
        <f>+'Cash Flow'!K22</f>
        <v>0</v>
      </c>
      <c r="J162" s="67">
        <f>+'Cash Flow'!M22</f>
        <v>0</v>
      </c>
      <c r="K162" s="67">
        <f>+'Cash Flow'!O22</f>
        <v>0</v>
      </c>
      <c r="L162" s="67">
        <f>+'Cash Flow'!Q22</f>
        <v>0</v>
      </c>
      <c r="M162" s="67">
        <f>+'Cash Flow'!S22</f>
        <v>0</v>
      </c>
      <c r="N162" s="67">
        <f>+'Cash Flow'!U22</f>
        <v>0</v>
      </c>
      <c r="O162" s="67">
        <f>+'Cash Flow'!W22</f>
        <v>0</v>
      </c>
      <c r="P162" s="67">
        <f>+'Cash Flow'!Y22</f>
        <v>0</v>
      </c>
      <c r="Q162" s="67">
        <f>+'Cash Flow'!AA22</f>
        <v>0</v>
      </c>
      <c r="R162" s="67">
        <f>+'Cash Flow'!AC22</f>
        <v>0</v>
      </c>
      <c r="S162" s="67">
        <f>+'Cash Flow'!AE22</f>
        <v>0</v>
      </c>
      <c r="T162" s="67">
        <f>+'Cash Flow'!AG22</f>
        <v>0</v>
      </c>
      <c r="U162" s="210">
        <f>+'Cash Flow'!AI22</f>
        <v>0</v>
      </c>
    </row>
    <row r="163" spans="2:21" s="62" customFormat="1" x14ac:dyDescent="0.2">
      <c r="B163" s="66" t="s">
        <v>214</v>
      </c>
      <c r="E163" s="216">
        <f>+'Cash Flow'!D31</f>
        <v>0</v>
      </c>
      <c r="F163" s="67">
        <f>+'Cash Flow'!E31</f>
        <v>0</v>
      </c>
      <c r="G163" s="67">
        <f>+'Cash Flow'!G31</f>
        <v>0</v>
      </c>
      <c r="H163" s="67">
        <f>+'Cash Flow'!I31</f>
        <v>0</v>
      </c>
      <c r="I163" s="67">
        <f>+'Cash Flow'!K31</f>
        <v>0</v>
      </c>
      <c r="J163" s="67">
        <f>+'Cash Flow'!M31</f>
        <v>0</v>
      </c>
      <c r="K163" s="67">
        <f>+'Cash Flow'!O31</f>
        <v>0</v>
      </c>
      <c r="L163" s="67">
        <f>+'Cash Flow'!Q31</f>
        <v>0</v>
      </c>
      <c r="M163" s="67">
        <f>+'Cash Flow'!S31</f>
        <v>0</v>
      </c>
      <c r="N163" s="67">
        <f>+'Cash Flow'!U31</f>
        <v>0</v>
      </c>
      <c r="O163" s="67">
        <f>+'Cash Flow'!W31</f>
        <v>0</v>
      </c>
      <c r="P163" s="67">
        <f>+'Cash Flow'!Y31</f>
        <v>0</v>
      </c>
      <c r="Q163" s="67">
        <f>+'Cash Flow'!AA31</f>
        <v>0</v>
      </c>
      <c r="R163" s="67">
        <f>+'Cash Flow'!AC31</f>
        <v>0</v>
      </c>
      <c r="S163" s="67">
        <f>+'Cash Flow'!AE31</f>
        <v>0</v>
      </c>
      <c r="T163" s="67">
        <f>+'Cash Flow'!AG31</f>
        <v>0</v>
      </c>
      <c r="U163" s="210">
        <f>+'Cash Flow'!AI31</f>
        <v>0</v>
      </c>
    </row>
    <row r="164" spans="2:21" s="62" customFormat="1" x14ac:dyDescent="0.2">
      <c r="B164" s="66" t="s">
        <v>215</v>
      </c>
      <c r="E164" s="216">
        <f>+'Cash Flow'!D34</f>
        <v>0</v>
      </c>
      <c r="F164" s="67">
        <f>+'Cash Flow'!E34</f>
        <v>0</v>
      </c>
      <c r="G164" s="67">
        <f>+'Cash Flow'!G34</f>
        <v>0</v>
      </c>
      <c r="H164" s="67">
        <f>+'Cash Flow'!I34</f>
        <v>0</v>
      </c>
      <c r="I164" s="67">
        <f>+'Cash Flow'!K34</f>
        <v>0</v>
      </c>
      <c r="J164" s="67">
        <f>+'Cash Flow'!M34</f>
        <v>0</v>
      </c>
      <c r="K164" s="67">
        <f>+'Cash Flow'!O34</f>
        <v>0</v>
      </c>
      <c r="L164" s="67">
        <f>+'Cash Flow'!Q34</f>
        <v>0</v>
      </c>
      <c r="M164" s="67">
        <f>+'Cash Flow'!S34</f>
        <v>0</v>
      </c>
      <c r="N164" s="67">
        <f>+'Cash Flow'!U34</f>
        <v>0</v>
      </c>
      <c r="O164" s="67">
        <f>+'Cash Flow'!W34</f>
        <v>0</v>
      </c>
      <c r="P164" s="67">
        <f>+'Cash Flow'!Y34</f>
        <v>0</v>
      </c>
      <c r="Q164" s="67">
        <f>+'Cash Flow'!AA34</f>
        <v>0</v>
      </c>
      <c r="R164" s="67">
        <f>+'Cash Flow'!AC34</f>
        <v>0</v>
      </c>
      <c r="S164" s="67">
        <f>+'Cash Flow'!AE34</f>
        <v>0</v>
      </c>
      <c r="T164" s="67">
        <f>+'Cash Flow'!AG34</f>
        <v>0</v>
      </c>
      <c r="U164" s="210">
        <f>+'Cash Flow'!AI34</f>
        <v>0</v>
      </c>
    </row>
    <row r="165" spans="2:21" s="62" customFormat="1" x14ac:dyDescent="0.2">
      <c r="B165" s="211" t="s">
        <v>216</v>
      </c>
      <c r="C165" s="64"/>
      <c r="D165" s="64"/>
      <c r="E165" s="217">
        <f>+'Cash Flow'!D35</f>
        <v>0</v>
      </c>
      <c r="F165" s="212">
        <f>+'Cash Flow'!E35</f>
        <v>0</v>
      </c>
      <c r="G165" s="212">
        <f>+'Cash Flow'!G35</f>
        <v>0</v>
      </c>
      <c r="H165" s="212">
        <f>+'Cash Flow'!I35</f>
        <v>0</v>
      </c>
      <c r="I165" s="212">
        <f>+'Cash Flow'!K35</f>
        <v>0</v>
      </c>
      <c r="J165" s="212">
        <f>+'Cash Flow'!M35</f>
        <v>0</v>
      </c>
      <c r="K165" s="212">
        <f>+'Cash Flow'!O35</f>
        <v>0</v>
      </c>
      <c r="L165" s="212">
        <f>+'Cash Flow'!Q35</f>
        <v>0</v>
      </c>
      <c r="M165" s="212">
        <f>+'Cash Flow'!S35</f>
        <v>0</v>
      </c>
      <c r="N165" s="212">
        <f>+'Cash Flow'!U35</f>
        <v>0</v>
      </c>
      <c r="O165" s="212">
        <f>+'Cash Flow'!W35</f>
        <v>0</v>
      </c>
      <c r="P165" s="212">
        <f>+'Cash Flow'!Y35</f>
        <v>0</v>
      </c>
      <c r="Q165" s="212">
        <f>+'Cash Flow'!AA35</f>
        <v>0</v>
      </c>
      <c r="R165" s="212">
        <f>+'Cash Flow'!AC35</f>
        <v>0</v>
      </c>
      <c r="S165" s="212">
        <f>+'Cash Flow'!AE35</f>
        <v>0</v>
      </c>
      <c r="T165" s="212">
        <f>+'Cash Flow'!AG35</f>
        <v>0</v>
      </c>
      <c r="U165" s="213">
        <f>+'Cash Flow'!AI35</f>
        <v>0</v>
      </c>
    </row>
  </sheetData>
  <mergeCells count="6">
    <mergeCell ref="C38:D38"/>
    <mergeCell ref="B8:O8"/>
    <mergeCell ref="C4:D4"/>
    <mergeCell ref="C5:D5"/>
    <mergeCell ref="C6:D6"/>
    <mergeCell ref="C7:D7"/>
  </mergeCells>
  <phoneticPr fontId="3" type="noConversion"/>
  <pageMargins left="0.15748031496062992" right="0.15748031496062992" top="0.23622047244094491" bottom="0.31496062992125984" header="0" footer="0"/>
  <pageSetup paperSize="9" scale="42" orientation="landscape" r:id="rId1"/>
  <headerFooter alignWithMargins="0"/>
  <drawing r:id="rId2"/>
  <legacyDrawing r:id="rId3"/>
  <oleObjects>
    <mc:AlternateContent xmlns:mc="http://schemas.openxmlformats.org/markup-compatibility/2006">
      <mc:Choice Requires="x14">
        <oleObject progId="MSPhotoEd.3" shapeId="5121" r:id="rId4">
          <objectPr defaultSize="0" autoPict="0" r:id="rId5">
            <anchor moveWithCells="1" sizeWithCells="1">
              <from>
                <xdr:col>9</xdr:col>
                <xdr:colOff>704850</xdr:colOff>
                <xdr:row>0</xdr:row>
                <xdr:rowOff>0</xdr:rowOff>
              </from>
              <to>
                <xdr:col>15</xdr:col>
                <xdr:colOff>0</xdr:colOff>
                <xdr:row>0</xdr:row>
                <xdr:rowOff>0</xdr:rowOff>
              </to>
            </anchor>
          </objectPr>
        </oleObject>
      </mc:Choice>
      <mc:Fallback>
        <oleObject progId="MSPhotoEd.3" shapeId="5121" r:id="rId4"/>
      </mc:Fallback>
    </mc:AlternateContent>
    <mc:AlternateContent xmlns:mc="http://schemas.openxmlformats.org/markup-compatibility/2006">
      <mc:Choice Requires="x14">
        <oleObject progId="MSPhotoEd.3" shapeId="5122" r:id="rId6">
          <objectPr defaultSize="0" autoPict="0" r:id="rId5">
            <anchor moveWithCells="1" sizeWithCells="1">
              <from>
                <xdr:col>1</xdr:col>
                <xdr:colOff>28575</xdr:colOff>
                <xdr:row>0</xdr:row>
                <xdr:rowOff>9525</xdr:rowOff>
              </from>
              <to>
                <xdr:col>2</xdr:col>
                <xdr:colOff>1285875</xdr:colOff>
                <xdr:row>2</xdr:row>
                <xdr:rowOff>142875</xdr:rowOff>
              </to>
            </anchor>
          </objectPr>
        </oleObject>
      </mc:Choice>
      <mc:Fallback>
        <oleObject progId="MSPhotoEd.3" shapeId="5122"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Instrucciones</vt:lpstr>
      <vt:lpstr>Balances</vt:lpstr>
      <vt:lpstr>Cta Rdos</vt:lpstr>
      <vt:lpstr>Cash Flow</vt:lpstr>
      <vt:lpstr>Ratios BDE</vt:lpstr>
      <vt:lpstr>Ratios - Gráficos</vt:lpstr>
      <vt:lpstr>Balances!Área_de_impresión</vt:lpstr>
      <vt:lpstr>'Cash Flow'!Área_de_impresión</vt:lpstr>
      <vt:lpstr>'Cta Rdos'!Área_de_impresión</vt:lpstr>
      <vt:lpstr>'Ratios - Gráficos'!Área_de_impresión</vt:lpstr>
      <vt:lpstr>'Ratios BDE'!Área_de_impresión</vt:lpstr>
    </vt:vector>
  </TitlesOfParts>
  <Company>ALIATIS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jbernal</dc:creator>
  <cp:lastModifiedBy>Iñiguez Balsalobre, Mercedes</cp:lastModifiedBy>
  <cp:lastPrinted>2017-07-03T10:09:27Z</cp:lastPrinted>
  <dcterms:created xsi:type="dcterms:W3CDTF">2009-04-07T07:29:00Z</dcterms:created>
  <dcterms:modified xsi:type="dcterms:W3CDTF">2019-02-04T12:00:28Z</dcterms:modified>
</cp:coreProperties>
</file>